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45" windowWidth="11295" windowHeight="8130" activeTab="0"/>
  </bookViews>
  <sheets>
    <sheet name="FOGLIO DI CALCOLO VK 03 U CR" sheetId="1" r:id="rId1"/>
    <sheet name="SIMULAZIONE VK03U CONGRUO" sheetId="2" r:id="rId2"/>
    <sheet name="SIMULAZIONE VK 03 U NON CONGRUO" sheetId="3" r:id="rId3"/>
  </sheets>
  <definedNames/>
  <calcPr fullCalcOnLoad="1"/>
</workbook>
</file>

<file path=xl/sharedStrings.xml><?xml version="1.0" encoding="utf-8"?>
<sst xmlns="http://schemas.openxmlformats.org/spreadsheetml/2006/main" count="232" uniqueCount="109">
  <si>
    <t>D06</t>
  </si>
  <si>
    <t>D07</t>
  </si>
  <si>
    <t>D08</t>
  </si>
  <si>
    <t>D09</t>
  </si>
  <si>
    <t>% sui compensi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</si>
  <si>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</si>
  <si>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</si>
  <si>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</si>
  <si>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</si>
  <si>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</si>
  <si>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</si>
  <si>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</si>
  <si>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</si>
  <si>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</si>
  <si>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</si>
  <si>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</si>
  <si>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</si>
  <si>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</si>
  <si>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</si>
  <si>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</si>
  <si>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</si>
  <si>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</si>
  <si>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</si>
  <si>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n.</t>
  </si>
  <si>
    <t>differenza</t>
  </si>
  <si>
    <t>valore studio settore</t>
  </si>
  <si>
    <t>D01</t>
  </si>
  <si>
    <t>D02</t>
  </si>
  <si>
    <t>D03</t>
  </si>
  <si>
    <t>D04</t>
  </si>
  <si>
    <t>D05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</si>
  <si>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</si>
  <si>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</si>
  <si>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</si>
  <si>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</si>
  <si>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</si>
  <si>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</si>
  <si>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</si>
  <si>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</si>
  <si>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</si>
  <si>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</si>
  <si>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MODALITA' DI ESPLETAMENTO DELL'ATTIVITA'</t>
  </si>
  <si>
    <t>Prestazioni non a forfatit</t>
  </si>
  <si>
    <t>COMPENSI PERCEPITI ANNO 2010                                    euro</t>
  </si>
  <si>
    <t>valore compensi</t>
  </si>
  <si>
    <t>TOTALE</t>
  </si>
  <si>
    <t>risultato studio di settore</t>
  </si>
  <si>
    <t>compenso unitario dichiarato</t>
  </si>
  <si>
    <t>Progettazione di interventi di manutenzione ordinaria, straordinaria e interventi di restauro e di risanamento conservativo</t>
  </si>
  <si>
    <t>Progettazione di interventi di ristrutturazione edilizia e di nuova costruzione</t>
  </si>
  <si>
    <t>Progettazione di interventi riguardanti l'attività edilizia delle pubbliche amministrazioni</t>
  </si>
  <si>
    <t>Direzione, assistenza e contabilità lavori</t>
  </si>
  <si>
    <t>Attività catastali</t>
  </si>
  <si>
    <t>Collaudi tecnici e amministrativi</t>
  </si>
  <si>
    <t>Redazione tabelle millesimali (numero unità immobiliari)</t>
  </si>
  <si>
    <t>Fascicolo del fabbricato</t>
  </si>
  <si>
    <t>Perizie grandine e calamità naturali</t>
  </si>
  <si>
    <t>Altre perizie e stime al netto delle attività "di cui stime effettuate su richiesta degli Istituti Bancari" e "di cui perizie effettuate per conto di Imprese Assicuratrici"</t>
  </si>
  <si>
    <t>Altre perizie - di cui stime effettuate su richiesta degli Istituti Bancari</t>
  </si>
  <si>
    <t>Altre perize - di cui perizie effettuate per conto di Imprese Assicuratrici</t>
  </si>
  <si>
    <t>Rilievi topografici con strumentazione G.P.S.</t>
  </si>
  <si>
    <t>Altri rilievi topografici</t>
  </si>
  <si>
    <t>Attività contenziosa e consulenza tecnica di parte</t>
  </si>
  <si>
    <t>Consulenza tecnica d'ufficio</t>
  </si>
  <si>
    <t xml:space="preserve">Arbitrati </t>
  </si>
  <si>
    <t>Amministrazione di beni</t>
  </si>
  <si>
    <t>Compilazione di dichiarazioni dei redditi</t>
  </si>
  <si>
    <t>Compilazione di dichiarazioni di successione</t>
  </si>
  <si>
    <t>Pratiche riguardanti la sicurezza cantieri su richiesta delle imprese edili</t>
  </si>
  <si>
    <t>Redazione piani di sicurezza (ad esclusione delle attività indicate al rigo D21</t>
  </si>
  <si>
    <t>Coordinamento piani di sicurezza (ad esclusione delle attività indicate al rigo D21)</t>
  </si>
  <si>
    <t>Domande varie presso pubbliche amministrazioni</t>
  </si>
  <si>
    <t>Accessi ad uffici per richiesta/ritiro documenti</t>
  </si>
  <si>
    <t>Registrazione contratti di locazione e rinnovi annuali</t>
  </si>
  <si>
    <t>Partecipazione a Consigli d'amministrazione e ad organismi di categoria</t>
  </si>
  <si>
    <t>Stabili collaborazioni con altri studi professionali compensate a farfait</t>
  </si>
  <si>
    <t>Altre attività</t>
  </si>
  <si>
    <t>valore soglia inferiore (minimo provinciale Cremona)</t>
  </si>
  <si>
    <t>Il prospetto si compila semplicemente inserendo  in alto l'importo totale dei compensi effettivamente percepiti nell'anno; nella tabella (prime due colonne) il numero di prestazioni riferite a ciascuna voce (variabile) e la percentuale di compensi che esse hanno singolarmente prodotto come risulta dal quadro D del modello UNICO 2011. Le altre colonne vengono elaborate dal foglio elettronico. Il risultato é molto vicino a quello calcolato dallo studio di settore, che potrebbe essere di poco difforme in base al cluster di appartenenza.</t>
  </si>
  <si>
    <t>ESEMPIO DI STUDI DI SETTORE VK 03 U - GEOMETRI - TERRITORIALITA' CREMONA</t>
  </si>
  <si>
    <t>differenza (non congrui)</t>
  </si>
  <si>
    <t>Modalità di espletamento dell'attività</t>
  </si>
  <si>
    <t>studi di fattibilità e prefattibilità</t>
  </si>
  <si>
    <t>progettazione di opere pubbliche (preliminare e/o definitiva e/o esecutiva</t>
  </si>
  <si>
    <t>direzione lavori, assistenza al collaudo e liquidazione finale di opere pubbliche</t>
  </si>
  <si>
    <t>COMPENSI PERCEPITI ANNO 20..                                    euro</t>
  </si>
  <si>
    <t>Il prospetto si compila semplicemente inserendo  in alto l'importo totale dei compensi effettivamente percepiti nell'anno; nella tabella (prime due colonne) il numero di prestazioni riferite a ciascuna voce (variabile) e la percentuale di compensi che esse hanno singolarmente prodotto come risulta dal quadro D del modello UNICO 20... Le altre colonne vengono elaborate dal foglio elettronico. Il risultato é molto vicino a quello calcolato dallo studio di settore, che potrebbe essere di poco difforme in base al cluster di appartenenza.</t>
  </si>
  <si>
    <t>progettazione preliminare in ambito edile di opere private (&gt; 258.228,00)</t>
  </si>
  <si>
    <t>progettazione preliminare in ambito edile di opere private (da 51.647,00 a 258.228,00)</t>
  </si>
  <si>
    <t>progettazione esecutiva in ambito edile di opere private (da 51647,00 a 258.228,00)</t>
  </si>
  <si>
    <t>progettazione esecutiva in ambito edile di opere private (&gt; 258.228,00)</t>
  </si>
  <si>
    <t>progettazione urbanistica</t>
  </si>
  <si>
    <t>progettazione in ambiti diversi da edile/urbanistica</t>
  </si>
  <si>
    <t>direzione lavori, assistenza al collaudo e liquidazione finale di opere private (fino a 51.646,00)</t>
  </si>
  <si>
    <t>progettazione preliminare ed esecutiva in ambito edile di opere private (fino a 51.646,00)</t>
  </si>
  <si>
    <t>direzione lavori, assistenza al collaudo e liquidazione finale di opere private (da 51.646,00 a 258.228,00)</t>
  </si>
  <si>
    <t>direzione lavori, assistenza al collaudo e liquidazione finale di opere private (&gt; 258.228,00)</t>
  </si>
  <si>
    <t>misura e contabilità lavori</t>
  </si>
  <si>
    <t>collaudo di lavori e fornitura di opere</t>
  </si>
  <si>
    <t>gestione della sicurezza (D.lgs. 81/2008)</t>
  </si>
  <si>
    <t>valutazione ambientale e strategica</t>
  </si>
  <si>
    <t>perizie estimative particolareggiate</t>
  </si>
  <si>
    <t>altre perizie</t>
  </si>
  <si>
    <t>rilievi grafica digitale</t>
  </si>
  <si>
    <t>consulenza tecnica d'ufficio</t>
  </si>
  <si>
    <t>attività di contenzioso e/o consulenza tecnica di parte e/o arbitrato e/o conciliazione</t>
  </si>
  <si>
    <t>attività di consulenza (escluse CTU e CTP)</t>
  </si>
  <si>
    <t>certificazione/qualificazione energetica degli edifici</t>
  </si>
  <si>
    <t>valore soglia inferiore (minimo provinciale    (Bari)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</si>
</sst>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33" borderId="13" xfId="0" applyFont="1" applyFill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3" fontId="3" fillId="34" borderId="15" xfId="0" applyNumberFormat="1" applyFont="1" applyFill="1" applyBorder="1" applyAlignment="1" applyProtection="1">
      <alignment/>
      <protection hidden="1"/>
    </xf>
    <xf numFmtId="3" fontId="3" fillId="34" borderId="16" xfId="0" applyNumberFormat="1" applyFont="1" applyFill="1" applyBorder="1" applyAlignment="1" applyProtection="1">
      <alignment/>
      <protection hidden="1"/>
    </xf>
    <xf numFmtId="3" fontId="3" fillId="33" borderId="16" xfId="0" applyNumberFormat="1" applyFont="1" applyFill="1" applyBorder="1" applyAlignment="1" applyProtection="1">
      <alignment/>
      <protection hidden="1"/>
    </xf>
    <xf numFmtId="3" fontId="3" fillId="34" borderId="17" xfId="0" applyNumberFormat="1" applyFont="1" applyFill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3" fontId="3" fillId="0" borderId="15" xfId="0" applyNumberFormat="1" applyFont="1" applyBorder="1" applyAlignment="1" applyProtection="1">
      <alignment/>
      <protection locked="0"/>
    </xf>
    <xf numFmtId="3" fontId="3" fillId="0" borderId="16" xfId="0" applyNumberFormat="1" applyFont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>
      <alignment wrapText="1"/>
      <protection locked="0"/>
    </xf>
    <xf numFmtId="3" fontId="3" fillId="0" borderId="16" xfId="0" applyNumberFormat="1" applyFont="1" applyFill="1" applyBorder="1" applyAlignment="1" applyProtection="1">
      <alignment/>
      <protection locked="0"/>
    </xf>
    <xf numFmtId="3" fontId="3" fillId="33" borderId="16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9" fontId="3" fillId="0" borderId="15" xfId="48" applyFont="1" applyBorder="1" applyAlignment="1" applyProtection="1">
      <alignment horizontal="center"/>
      <protection locked="0"/>
    </xf>
    <xf numFmtId="9" fontId="3" fillId="0" borderId="16" xfId="48" applyFont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9" fontId="3" fillId="0" borderId="16" xfId="0" applyNumberFormat="1" applyFont="1" applyBorder="1" applyAlignment="1" applyProtection="1">
      <alignment horizontal="center"/>
      <protection locked="0"/>
    </xf>
    <xf numFmtId="9" fontId="3" fillId="0" borderId="19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4" fillId="33" borderId="20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34" borderId="21" xfId="0" applyNumberFormat="1" applyFont="1" applyFill="1" applyBorder="1" applyAlignment="1" applyProtection="1">
      <alignment/>
      <protection hidden="1"/>
    </xf>
    <xf numFmtId="3" fontId="3" fillId="34" borderId="22" xfId="0" applyNumberFormat="1" applyFont="1" applyFill="1" applyBorder="1" applyAlignment="1" applyProtection="1">
      <alignment/>
      <protection hidden="1"/>
    </xf>
    <xf numFmtId="3" fontId="3" fillId="33" borderId="22" xfId="0" applyNumberFormat="1" applyFont="1" applyFill="1" applyBorder="1" applyAlignment="1" applyProtection="1">
      <alignment/>
      <protection hidden="1"/>
    </xf>
    <xf numFmtId="3" fontId="3" fillId="35" borderId="23" xfId="0" applyNumberFormat="1" applyFont="1" applyFill="1" applyBorder="1" applyAlignment="1" applyProtection="1">
      <alignment/>
      <protection hidden="1"/>
    </xf>
    <xf numFmtId="3" fontId="3" fillId="35" borderId="24" xfId="0" applyNumberFormat="1" applyFont="1" applyFill="1" applyBorder="1" applyAlignment="1" applyProtection="1">
      <alignment/>
      <protection hidden="1"/>
    </xf>
    <xf numFmtId="3" fontId="3" fillId="33" borderId="24" xfId="0" applyNumberFormat="1" applyFont="1" applyFill="1" applyBorder="1" applyAlignment="1" applyProtection="1">
      <alignment/>
      <protection hidden="1"/>
    </xf>
    <xf numFmtId="3" fontId="3" fillId="35" borderId="25" xfId="0" applyNumberFormat="1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9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3" fontId="4" fillId="34" borderId="22" xfId="0" applyNumberFormat="1" applyFont="1" applyFill="1" applyBorder="1" applyAlignment="1" applyProtection="1">
      <alignment/>
      <protection hidden="1"/>
    </xf>
    <xf numFmtId="3" fontId="4" fillId="35" borderId="24" xfId="0" applyNumberFormat="1" applyFont="1" applyFill="1" applyBorder="1" applyAlignment="1" applyProtection="1">
      <alignment/>
      <protection hidden="1"/>
    </xf>
    <xf numFmtId="3" fontId="4" fillId="34" borderId="22" xfId="0" applyNumberFormat="1" applyFont="1" applyFill="1" applyBorder="1" applyAlignment="1" applyProtection="1">
      <alignment horizontal="right"/>
      <protection hidden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" fillId="0" borderId="29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30" xfId="0" applyFont="1" applyBorder="1" applyAlignment="1" applyProtection="1">
      <alignment wrapText="1"/>
      <protection locked="0"/>
    </xf>
    <xf numFmtId="0" fontId="2" fillId="36" borderId="3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wrapText="1"/>
    </xf>
    <xf numFmtId="3" fontId="7" fillId="34" borderId="21" xfId="0" applyNumberFormat="1" applyFont="1" applyFill="1" applyBorder="1" applyAlignment="1" applyProtection="1">
      <alignment/>
      <protection hidden="1"/>
    </xf>
    <xf numFmtId="3" fontId="7" fillId="34" borderId="22" xfId="0" applyNumberFormat="1" applyFont="1" applyFill="1" applyBorder="1" applyAlignment="1" applyProtection="1">
      <alignment/>
      <protection hidden="1"/>
    </xf>
    <xf numFmtId="3" fontId="7" fillId="34" borderId="22" xfId="0" applyNumberFormat="1" applyFont="1" applyFill="1" applyBorder="1" applyAlignment="1" applyProtection="1">
      <alignment horizontal="right"/>
      <protection hidden="1"/>
    </xf>
    <xf numFmtId="3" fontId="7" fillId="33" borderId="22" xfId="0" applyNumberFormat="1" applyFont="1" applyFill="1" applyBorder="1" applyAlignment="1" applyProtection="1">
      <alignment/>
      <protection hidden="1"/>
    </xf>
    <xf numFmtId="4" fontId="6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9.140625" defaultRowHeight="15"/>
  <cols>
    <col min="1" max="1" width="3.421875" style="7" customWidth="1"/>
    <col min="2" max="2" width="82.57421875" style="7" customWidth="1"/>
    <col min="3" max="3" width="7.8515625" style="26" customWidth="1"/>
    <col min="4" max="4" width="13.140625" style="26" customWidth="1"/>
    <col min="5" max="5" width="10.57421875" style="7" customWidth="1"/>
    <col min="6" max="6" width="11.421875" style="7" customWidth="1"/>
    <col min="7" max="7" width="12.00390625" style="7" customWidth="1"/>
    <col min="8" max="8" width="9.7109375" style="7" customWidth="1"/>
    <col min="9" max="9" width="12.7109375" style="7" customWidth="1"/>
    <col min="10" max="16384" width="9.140625" style="7" customWidth="1"/>
  </cols>
  <sheetData>
    <row r="1" spans="1:9" ht="15">
      <c r="A1" s="1"/>
      <c r="B1" s="1"/>
      <c r="C1" s="20"/>
      <c r="D1" s="20"/>
      <c r="E1" s="1"/>
      <c r="F1" s="1"/>
      <c r="G1" s="1"/>
      <c r="H1" s="1"/>
      <c r="I1" s="1"/>
    </row>
    <row r="2" spans="1:9" ht="15">
      <c r="A2" s="1"/>
      <c r="B2" s="12" t="s">
        <v>85</v>
      </c>
      <c r="C2" s="27"/>
      <c r="D2" s="20"/>
      <c r="E2" s="1"/>
      <c r="F2" s="1"/>
      <c r="G2" s="1"/>
      <c r="H2" s="1"/>
      <c r="I2" s="1"/>
    </row>
    <row r="3" spans="1:11" ht="22.5" customHeight="1">
      <c r="A3" s="1"/>
      <c r="B3" s="67" t="s">
        <v>86</v>
      </c>
      <c r="C3" s="67"/>
      <c r="D3" s="67"/>
      <c r="E3" s="67"/>
      <c r="F3" s="67"/>
      <c r="G3" s="67"/>
      <c r="H3" s="67"/>
      <c r="I3" s="67"/>
      <c r="J3" s="56"/>
      <c r="K3" s="52"/>
    </row>
    <row r="4" spans="1:11" ht="26.25" customHeight="1">
      <c r="A4" s="1"/>
      <c r="B4" s="67"/>
      <c r="C4" s="67"/>
      <c r="D4" s="67"/>
      <c r="E4" s="67"/>
      <c r="F4" s="67"/>
      <c r="G4" s="67"/>
      <c r="H4" s="67"/>
      <c r="I4" s="67"/>
      <c r="J4" s="56"/>
      <c r="K4" s="52"/>
    </row>
    <row r="5" spans="1:9" ht="15.75" thickBot="1">
      <c r="A5" s="1" t="s">
        <v>41</v>
      </c>
      <c r="B5" s="1"/>
      <c r="C5" s="20"/>
      <c r="D5" s="20"/>
      <c r="E5" s="1"/>
      <c r="F5" s="1"/>
      <c r="G5" s="1"/>
      <c r="H5" s="1"/>
      <c r="I5" s="1"/>
    </row>
    <row r="6" spans="1:9" s="13" customFormat="1" ht="56.25">
      <c r="A6" s="2"/>
      <c r="B6" s="53" t="s">
        <v>42</v>
      </c>
      <c r="C6" s="49" t="s">
        <v>23</v>
      </c>
      <c r="D6" s="49" t="s">
        <v>4</v>
      </c>
      <c r="E6" s="49" t="s">
        <v>44</v>
      </c>
      <c r="F6" s="49" t="s">
        <v>47</v>
      </c>
      <c r="G6" s="49" t="s">
        <v>108</v>
      </c>
      <c r="H6" s="50" t="s">
        <v>24</v>
      </c>
      <c r="I6" s="51" t="s">
        <v>25</v>
      </c>
    </row>
    <row r="7" spans="1:9" ht="15">
      <c r="A7" s="3" t="s">
        <v>26</v>
      </c>
      <c r="B7" s="57" t="s">
        <v>82</v>
      </c>
      <c r="C7" s="28"/>
      <c r="D7" s="21"/>
      <c r="E7" s="8"/>
      <c r="F7" s="8">
        <f>IF(E7="","",E7/C7)</f>
      </c>
      <c r="G7" s="14">
        <v>1018</v>
      </c>
      <c r="H7" s="33">
        <f>IF(F7&gt;G7,"",G7-F7)</f>
      </c>
      <c r="I7" s="36">
        <f aca="true" t="shared" si="0" ref="I7:I13">IF(C7="","",IF(H7="",F7*C7,G7*C7))</f>
      </c>
    </row>
    <row r="8" spans="1:9" ht="15">
      <c r="A8" s="4" t="s">
        <v>27</v>
      </c>
      <c r="B8" s="57" t="s">
        <v>83</v>
      </c>
      <c r="C8" s="29">
        <v>3</v>
      </c>
      <c r="D8" s="22">
        <v>0.1</v>
      </c>
      <c r="E8" s="9">
        <v>5300</v>
      </c>
      <c r="F8" s="9">
        <f aca="true" t="shared" si="1" ref="F8:F34">IF(E8="","",E8/C8)</f>
        <v>1766.6666666666667</v>
      </c>
      <c r="G8" s="15">
        <v>1622</v>
      </c>
      <c r="H8" s="34">
        <f aca="true" t="shared" si="2" ref="H8:H36">IF(F8&gt;G8,"",G8-F8)</f>
      </c>
      <c r="I8" s="37">
        <f t="shared" si="0"/>
        <v>5300</v>
      </c>
    </row>
    <row r="9" spans="1:9" ht="15">
      <c r="A9" s="4" t="s">
        <v>28</v>
      </c>
      <c r="B9" s="57" t="s">
        <v>84</v>
      </c>
      <c r="C9" s="29"/>
      <c r="D9" s="22"/>
      <c r="E9" s="9">
        <f aca="true" t="shared" si="3" ref="E9:E34">IF(C9=0,"",$C$2*D9)</f>
      </c>
      <c r="F9" s="9">
        <f t="shared" si="1"/>
      </c>
      <c r="G9" s="15">
        <v>1617</v>
      </c>
      <c r="H9" s="34">
        <f t="shared" si="2"/>
      </c>
      <c r="I9" s="37">
        <f t="shared" si="0"/>
      </c>
    </row>
    <row r="10" spans="1:9" ht="15">
      <c r="A10" s="4" t="s">
        <v>29</v>
      </c>
      <c r="B10" s="57" t="s">
        <v>94</v>
      </c>
      <c r="C10" s="29"/>
      <c r="D10" s="22"/>
      <c r="E10" s="9">
        <f t="shared" si="3"/>
      </c>
      <c r="F10" s="9">
        <f t="shared" si="1"/>
      </c>
      <c r="G10" s="15">
        <v>1039</v>
      </c>
      <c r="H10" s="34">
        <f t="shared" si="2"/>
      </c>
      <c r="I10" s="37">
        <f t="shared" si="0"/>
      </c>
    </row>
    <row r="11" spans="1:9" s="13" customFormat="1" ht="15">
      <c r="A11" s="4" t="s">
        <v>30</v>
      </c>
      <c r="B11" s="57" t="s">
        <v>88</v>
      </c>
      <c r="C11" s="29"/>
      <c r="D11" s="22"/>
      <c r="E11" s="9">
        <f t="shared" si="3"/>
      </c>
      <c r="F11" s="9">
        <f t="shared" si="1"/>
      </c>
      <c r="G11" s="16">
        <v>1008</v>
      </c>
      <c r="H11" s="34">
        <f t="shared" si="2"/>
      </c>
      <c r="I11" s="37">
        <f t="shared" si="0"/>
      </c>
    </row>
    <row r="12" spans="1:9" ht="15">
      <c r="A12" s="4" t="s">
        <v>0</v>
      </c>
      <c r="B12" s="57" t="s">
        <v>87</v>
      </c>
      <c r="C12" s="29"/>
      <c r="D12" s="22"/>
      <c r="E12" s="9">
        <f t="shared" si="3"/>
      </c>
      <c r="F12" s="9">
        <f t="shared" si="1"/>
      </c>
      <c r="G12" s="17">
        <v>1437</v>
      </c>
      <c r="H12" s="34">
        <f t="shared" si="2"/>
      </c>
      <c r="I12" s="37">
        <f t="shared" si="0"/>
      </c>
    </row>
    <row r="13" spans="1:9" ht="15">
      <c r="A13" s="4" t="s">
        <v>1</v>
      </c>
      <c r="B13" s="57" t="s">
        <v>89</v>
      </c>
      <c r="C13" s="29"/>
      <c r="D13" s="22"/>
      <c r="E13" s="9">
        <f t="shared" si="3"/>
      </c>
      <c r="F13" s="9">
        <f t="shared" si="1"/>
      </c>
      <c r="G13" s="17">
        <v>1670</v>
      </c>
      <c r="H13" s="34">
        <f t="shared" si="2"/>
      </c>
      <c r="I13" s="37">
        <f t="shared" si="0"/>
      </c>
    </row>
    <row r="14" spans="1:9" ht="15">
      <c r="A14" s="4" t="s">
        <v>2</v>
      </c>
      <c r="B14" s="57" t="s">
        <v>90</v>
      </c>
      <c r="C14" s="29"/>
      <c r="D14" s="22"/>
      <c r="E14" s="9">
        <f t="shared" si="3"/>
      </c>
      <c r="F14" s="9">
        <f t="shared" si="1"/>
      </c>
      <c r="G14" s="17">
        <v>3465</v>
      </c>
      <c r="H14" s="46">
        <f t="shared" si="2"/>
      </c>
      <c r="I14" s="47">
        <f>IF(C14="","",IF(H14="",F14*C14,G14*C14))</f>
      </c>
    </row>
    <row r="15" spans="1:9" ht="15">
      <c r="A15" s="4" t="s">
        <v>3</v>
      </c>
      <c r="B15" s="57" t="s">
        <v>91</v>
      </c>
      <c r="C15" s="29"/>
      <c r="D15" s="22"/>
      <c r="E15" s="9">
        <f t="shared" si="3"/>
      </c>
      <c r="F15" s="9">
        <f t="shared" si="1"/>
      </c>
      <c r="G15" s="17">
        <v>2862</v>
      </c>
      <c r="H15" s="34">
        <f t="shared" si="2"/>
      </c>
      <c r="I15" s="37">
        <f aca="true" t="shared" si="4" ref="I15:I34">IF(C15="","",IF(H15="",F15*C15,G15*C15))</f>
      </c>
    </row>
    <row r="16" spans="1:9" ht="15">
      <c r="A16" s="4" t="s">
        <v>5</v>
      </c>
      <c r="B16" s="57" t="s">
        <v>92</v>
      </c>
      <c r="C16" s="29"/>
      <c r="D16" s="22"/>
      <c r="E16" s="9">
        <f t="shared" si="3"/>
      </c>
      <c r="F16" s="9">
        <f t="shared" si="1"/>
      </c>
      <c r="G16" s="17">
        <v>931</v>
      </c>
      <c r="H16" s="34">
        <f t="shared" si="2"/>
      </c>
      <c r="I16" s="37">
        <f t="shared" si="4"/>
      </c>
    </row>
    <row r="17" spans="1:9" ht="15">
      <c r="A17" s="4" t="s">
        <v>6</v>
      </c>
      <c r="B17" s="57" t="s">
        <v>93</v>
      </c>
      <c r="C17" s="29"/>
      <c r="D17" s="22"/>
      <c r="E17" s="9">
        <f t="shared" si="3"/>
      </c>
      <c r="F17" s="9">
        <f t="shared" si="1"/>
      </c>
      <c r="G17" s="15">
        <v>1026</v>
      </c>
      <c r="H17" s="34">
        <f t="shared" si="2"/>
      </c>
      <c r="I17" s="37">
        <f t="shared" si="4"/>
      </c>
    </row>
    <row r="18" spans="1:9" ht="24.75">
      <c r="A18" s="4" t="s">
        <v>7</v>
      </c>
      <c r="B18" s="57" t="s">
        <v>95</v>
      </c>
      <c r="C18" s="29"/>
      <c r="D18" s="22"/>
      <c r="E18" s="9">
        <f t="shared" si="3"/>
      </c>
      <c r="F18" s="9">
        <f t="shared" si="1"/>
      </c>
      <c r="G18" s="15">
        <v>2023</v>
      </c>
      <c r="H18" s="34">
        <f t="shared" si="2"/>
      </c>
      <c r="I18" s="37">
        <f t="shared" si="4"/>
      </c>
    </row>
    <row r="19" spans="1:9" ht="15">
      <c r="A19" s="4" t="s">
        <v>8</v>
      </c>
      <c r="B19" s="57" t="s">
        <v>96</v>
      </c>
      <c r="C19" s="29"/>
      <c r="D19" s="22"/>
      <c r="E19" s="9">
        <f t="shared" si="3"/>
      </c>
      <c r="F19" s="9">
        <f t="shared" si="1"/>
      </c>
      <c r="G19" s="15">
        <v>3661</v>
      </c>
      <c r="H19" s="34">
        <f t="shared" si="2"/>
      </c>
      <c r="I19" s="37">
        <f t="shared" si="4"/>
      </c>
    </row>
    <row r="20" spans="1:9" ht="15">
      <c r="A20" s="4" t="s">
        <v>9</v>
      </c>
      <c r="B20" s="57" t="s">
        <v>97</v>
      </c>
      <c r="C20" s="29"/>
      <c r="D20" s="22"/>
      <c r="E20" s="9">
        <f t="shared" si="3"/>
      </c>
      <c r="F20" s="9">
        <f t="shared" si="1"/>
      </c>
      <c r="G20" s="15">
        <v>614</v>
      </c>
      <c r="H20" s="34">
        <f t="shared" si="2"/>
      </c>
      <c r="I20" s="37">
        <f t="shared" si="4"/>
      </c>
    </row>
    <row r="21" spans="1:9" ht="15">
      <c r="A21" s="4" t="s">
        <v>10</v>
      </c>
      <c r="B21" s="57" t="s">
        <v>98</v>
      </c>
      <c r="C21" s="29"/>
      <c r="D21" s="22"/>
      <c r="E21" s="9">
        <f t="shared" si="3"/>
      </c>
      <c r="F21" s="9">
        <f t="shared" si="1"/>
      </c>
      <c r="G21" s="15">
        <v>600</v>
      </c>
      <c r="H21" s="34">
        <f t="shared" si="2"/>
      </c>
      <c r="I21" s="37">
        <f t="shared" si="4"/>
      </c>
    </row>
    <row r="22" spans="1:9" ht="15">
      <c r="A22" s="4" t="s">
        <v>11</v>
      </c>
      <c r="B22" s="57" t="s">
        <v>99</v>
      </c>
      <c r="C22" s="29"/>
      <c r="D22" s="22"/>
      <c r="E22" s="9">
        <f t="shared" si="3"/>
      </c>
      <c r="F22" s="9">
        <f t="shared" si="1"/>
      </c>
      <c r="G22" s="15">
        <v>864</v>
      </c>
      <c r="H22" s="34">
        <f t="shared" si="2"/>
      </c>
      <c r="I22" s="37">
        <f t="shared" si="4"/>
      </c>
    </row>
    <row r="23" spans="1:9" ht="15">
      <c r="A23" s="4" t="s">
        <v>12</v>
      </c>
      <c r="B23" s="57" t="s">
        <v>100</v>
      </c>
      <c r="C23" s="30"/>
      <c r="D23" s="22"/>
      <c r="E23" s="9">
        <f t="shared" si="3"/>
      </c>
      <c r="F23" s="9">
        <f t="shared" si="1"/>
      </c>
      <c r="G23" s="15">
        <v>1545</v>
      </c>
      <c r="H23" s="34">
        <f t="shared" si="2"/>
      </c>
      <c r="I23" s="37">
        <f t="shared" si="4"/>
      </c>
    </row>
    <row r="24" spans="1:9" ht="15">
      <c r="A24" s="4" t="s">
        <v>13</v>
      </c>
      <c r="B24" s="57" t="s">
        <v>101</v>
      </c>
      <c r="C24" s="29"/>
      <c r="D24" s="22"/>
      <c r="E24" s="9">
        <f t="shared" si="3"/>
      </c>
      <c r="F24" s="9">
        <f t="shared" si="1"/>
      </c>
      <c r="G24" s="15">
        <v>337</v>
      </c>
      <c r="H24" s="34">
        <f t="shared" si="2"/>
      </c>
      <c r="I24" s="37">
        <f t="shared" si="4"/>
      </c>
    </row>
    <row r="25" spans="1:9" ht="15">
      <c r="A25" s="4" t="s">
        <v>14</v>
      </c>
      <c r="B25" s="57" t="s">
        <v>102</v>
      </c>
      <c r="C25" s="29"/>
      <c r="D25" s="22"/>
      <c r="E25" s="9">
        <f t="shared" si="3"/>
      </c>
      <c r="F25" s="9">
        <f t="shared" si="1"/>
      </c>
      <c r="G25" s="15"/>
      <c r="H25" s="34" t="e">
        <f t="shared" si="2"/>
        <v>#VALUE!</v>
      </c>
      <c r="I25" s="37">
        <f t="shared" si="4"/>
      </c>
    </row>
    <row r="26" spans="1:9" ht="15">
      <c r="A26" s="4" t="s">
        <v>15</v>
      </c>
      <c r="B26" s="57" t="s">
        <v>103</v>
      </c>
      <c r="C26" s="29"/>
      <c r="D26" s="22"/>
      <c r="E26" s="9">
        <f t="shared" si="3"/>
      </c>
      <c r="F26" s="9">
        <f t="shared" si="1"/>
      </c>
      <c r="G26" s="15">
        <v>635</v>
      </c>
      <c r="H26" s="34">
        <f t="shared" si="2"/>
      </c>
      <c r="I26" s="37">
        <f t="shared" si="4"/>
      </c>
    </row>
    <row r="27" spans="1:9" ht="15">
      <c r="A27" s="4" t="s">
        <v>16</v>
      </c>
      <c r="B27" s="57" t="s">
        <v>104</v>
      </c>
      <c r="C27" s="29"/>
      <c r="D27" s="22"/>
      <c r="E27" s="9">
        <f t="shared" si="3"/>
      </c>
      <c r="F27" s="9">
        <f t="shared" si="1"/>
      </c>
      <c r="G27" s="15"/>
      <c r="H27" s="34" t="e">
        <f t="shared" si="2"/>
        <v>#VALUE!</v>
      </c>
      <c r="I27" s="37">
        <f t="shared" si="4"/>
      </c>
    </row>
    <row r="28" spans="1:9" ht="15">
      <c r="A28" s="4" t="s">
        <v>17</v>
      </c>
      <c r="B28" s="57" t="s">
        <v>105</v>
      </c>
      <c r="C28" s="29"/>
      <c r="D28" s="22"/>
      <c r="E28" s="9">
        <f t="shared" si="3"/>
      </c>
      <c r="F28" s="9">
        <f t="shared" si="1"/>
      </c>
      <c r="G28" s="15">
        <v>537</v>
      </c>
      <c r="H28" s="34">
        <f t="shared" si="2"/>
      </c>
      <c r="I28" s="37">
        <f t="shared" si="4"/>
      </c>
    </row>
    <row r="29" spans="1:9" ht="15">
      <c r="A29" s="4" t="s">
        <v>18</v>
      </c>
      <c r="B29" s="57" t="s">
        <v>106</v>
      </c>
      <c r="C29" s="29"/>
      <c r="D29" s="22"/>
      <c r="E29" s="9">
        <f t="shared" si="3"/>
      </c>
      <c r="F29" s="9">
        <f t="shared" si="1"/>
      </c>
      <c r="G29" s="15"/>
      <c r="H29" s="34" t="e">
        <f t="shared" si="2"/>
        <v>#VALUE!</v>
      </c>
      <c r="I29" s="37">
        <f t="shared" si="4"/>
      </c>
    </row>
    <row r="30" spans="1:9" ht="15">
      <c r="A30" s="4" t="s">
        <v>19</v>
      </c>
      <c r="B30" s="57" t="s">
        <v>107</v>
      </c>
      <c r="C30" s="29"/>
      <c r="D30" s="22"/>
      <c r="E30" s="9">
        <f t="shared" si="3"/>
      </c>
      <c r="F30" s="9">
        <f t="shared" si="1"/>
      </c>
      <c r="G30" s="15">
        <v>262</v>
      </c>
      <c r="H30" s="48">
        <f t="shared" si="2"/>
      </c>
      <c r="I30" s="47">
        <f t="shared" si="4"/>
      </c>
    </row>
    <row r="31" spans="1:9" ht="15">
      <c r="A31" s="4" t="s">
        <v>20</v>
      </c>
      <c r="B31" s="57"/>
      <c r="C31" s="29"/>
      <c r="D31" s="22"/>
      <c r="E31" s="9">
        <f t="shared" si="3"/>
      </c>
      <c r="F31" s="9">
        <f t="shared" si="1"/>
      </c>
      <c r="G31" s="15"/>
      <c r="H31" s="34" t="e">
        <f t="shared" si="2"/>
        <v>#VALUE!</v>
      </c>
      <c r="I31" s="37">
        <f t="shared" si="4"/>
      </c>
    </row>
    <row r="32" spans="1:9" ht="15">
      <c r="A32" s="4" t="s">
        <v>21</v>
      </c>
      <c r="B32" s="57"/>
      <c r="C32" s="29"/>
      <c r="D32" s="22"/>
      <c r="E32" s="9">
        <f t="shared" si="3"/>
      </c>
      <c r="F32" s="9">
        <f t="shared" si="1"/>
      </c>
      <c r="G32" s="15"/>
      <c r="H32" s="34" t="e">
        <f t="shared" si="2"/>
        <v>#VALUE!</v>
      </c>
      <c r="I32" s="37">
        <f t="shared" si="4"/>
      </c>
    </row>
    <row r="33" spans="1:9" ht="15">
      <c r="A33" s="4" t="s">
        <v>22</v>
      </c>
      <c r="B33" s="57"/>
      <c r="C33" s="29"/>
      <c r="D33" s="22"/>
      <c r="E33" s="9">
        <f t="shared" si="3"/>
      </c>
      <c r="F33" s="9">
        <f t="shared" si="1"/>
      </c>
      <c r="G33" s="15"/>
      <c r="H33" s="34" t="e">
        <f t="shared" si="2"/>
        <v>#VALUE!</v>
      </c>
      <c r="I33" s="37">
        <f t="shared" si="4"/>
      </c>
    </row>
    <row r="34" spans="1:9" ht="15">
      <c r="A34" s="4" t="s">
        <v>31</v>
      </c>
      <c r="B34" s="57"/>
      <c r="C34" s="29"/>
      <c r="D34" s="22"/>
      <c r="E34" s="9">
        <f t="shared" si="3"/>
      </c>
      <c r="F34" s="9">
        <f t="shared" si="1"/>
      </c>
      <c r="G34" s="15"/>
      <c r="H34" s="34" t="e">
        <f t="shared" si="2"/>
        <v>#VALUE!</v>
      </c>
      <c r="I34" s="37">
        <f t="shared" si="4"/>
      </c>
    </row>
    <row r="35" spans="1:9" ht="15">
      <c r="A35" s="5"/>
      <c r="B35" s="58"/>
      <c r="C35" s="23"/>
      <c r="D35" s="23"/>
      <c r="E35" s="10"/>
      <c r="F35" s="10"/>
      <c r="G35" s="18"/>
      <c r="H35" s="35"/>
      <c r="I35" s="38"/>
    </row>
    <row r="36" spans="1:9" ht="15">
      <c r="A36" s="4" t="s">
        <v>32</v>
      </c>
      <c r="B36" s="57"/>
      <c r="C36" s="29"/>
      <c r="D36" s="24"/>
      <c r="E36" s="9">
        <f>IF(C36=0,"",$C$2*D36)</f>
      </c>
      <c r="F36" s="9">
        <f>IF(E36="","",E36/C36)</f>
      </c>
      <c r="G36" s="15"/>
      <c r="H36" s="34" t="e">
        <f t="shared" si="2"/>
        <v>#VALUE!</v>
      </c>
      <c r="I36" s="37">
        <f aca="true" t="shared" si="5" ref="I36:I44">IF(C36="","",IF(H36="",F36*C36,G36*C36))</f>
      </c>
    </row>
    <row r="37" spans="1:9" ht="15">
      <c r="A37" s="4" t="s">
        <v>33</v>
      </c>
      <c r="B37" s="57"/>
      <c r="C37" s="29"/>
      <c r="D37" s="24"/>
      <c r="E37" s="9">
        <f aca="true" t="shared" si="6" ref="E37:E44">IF(C37=0,"",$C$2*D37)</f>
      </c>
      <c r="F37" s="9">
        <f aca="true" t="shared" si="7" ref="F37:F44">IF(E37="","",E37/C37)</f>
      </c>
      <c r="G37" s="15"/>
      <c r="H37" s="34">
        <f>IF(C37=0,"",IF(F37&gt;G37,"",G37-F37))</f>
      </c>
      <c r="I37" s="37">
        <f t="shared" si="5"/>
      </c>
    </row>
    <row r="38" spans="1:9" ht="15">
      <c r="A38" s="4" t="s">
        <v>34</v>
      </c>
      <c r="B38" s="57"/>
      <c r="C38" s="29"/>
      <c r="D38" s="24"/>
      <c r="E38" s="9">
        <f t="shared" si="6"/>
      </c>
      <c r="F38" s="9">
        <f t="shared" si="7"/>
      </c>
      <c r="G38" s="15"/>
      <c r="H38" s="34">
        <f aca="true" t="shared" si="8" ref="H38:H44">IF(C38=0,"",IF(F38&gt;G38,"",G38-F38))</f>
      </c>
      <c r="I38" s="37">
        <f t="shared" si="5"/>
      </c>
    </row>
    <row r="39" spans="1:9" ht="15">
      <c r="A39" s="4" t="s">
        <v>35</v>
      </c>
      <c r="B39" s="57"/>
      <c r="C39" s="29"/>
      <c r="D39" s="24"/>
      <c r="E39" s="9">
        <f t="shared" si="6"/>
      </c>
      <c r="F39" s="9">
        <f t="shared" si="7"/>
      </c>
      <c r="G39" s="15"/>
      <c r="H39" s="34">
        <f t="shared" si="8"/>
      </c>
      <c r="I39" s="37">
        <f t="shared" si="5"/>
      </c>
    </row>
    <row r="40" spans="1:9" ht="15">
      <c r="A40" s="4" t="s">
        <v>36</v>
      </c>
      <c r="B40" s="57"/>
      <c r="C40" s="29"/>
      <c r="D40" s="24"/>
      <c r="E40" s="9">
        <f t="shared" si="6"/>
      </c>
      <c r="F40" s="9">
        <f t="shared" si="7"/>
      </c>
      <c r="G40" s="15"/>
      <c r="H40" s="34">
        <f t="shared" si="8"/>
      </c>
      <c r="I40" s="37">
        <f t="shared" si="5"/>
      </c>
    </row>
    <row r="41" spans="1:9" ht="15">
      <c r="A41" s="4" t="s">
        <v>37</v>
      </c>
      <c r="B41" s="57"/>
      <c r="C41" s="29"/>
      <c r="D41" s="24"/>
      <c r="E41" s="9">
        <f t="shared" si="6"/>
      </c>
      <c r="F41" s="9">
        <f t="shared" si="7"/>
      </c>
      <c r="G41" s="15"/>
      <c r="H41" s="34">
        <f t="shared" si="8"/>
      </c>
      <c r="I41" s="37">
        <f t="shared" si="5"/>
      </c>
    </row>
    <row r="42" spans="1:9" ht="15">
      <c r="A42" s="4" t="s">
        <v>38</v>
      </c>
      <c r="B42" s="57"/>
      <c r="C42" s="29"/>
      <c r="D42" s="24"/>
      <c r="E42" s="9">
        <f t="shared" si="6"/>
      </c>
      <c r="F42" s="9">
        <f t="shared" si="7"/>
      </c>
      <c r="G42" s="17"/>
      <c r="H42" s="34">
        <f t="shared" si="8"/>
      </c>
      <c r="I42" s="37">
        <f t="shared" si="5"/>
      </c>
    </row>
    <row r="43" spans="1:9" ht="15">
      <c r="A43" s="4" t="s">
        <v>39</v>
      </c>
      <c r="B43" s="57"/>
      <c r="C43" s="29"/>
      <c r="D43" s="24"/>
      <c r="E43" s="9">
        <f t="shared" si="6"/>
      </c>
      <c r="F43" s="9">
        <f t="shared" si="7"/>
      </c>
      <c r="G43" s="15"/>
      <c r="H43" s="34">
        <f t="shared" si="8"/>
      </c>
      <c r="I43" s="37">
        <f t="shared" si="5"/>
      </c>
    </row>
    <row r="44" spans="1:9" ht="15.75" thickBot="1">
      <c r="A44" s="6" t="s">
        <v>40</v>
      </c>
      <c r="B44" s="57"/>
      <c r="C44" s="31"/>
      <c r="D44" s="25"/>
      <c r="E44" s="11">
        <f t="shared" si="6"/>
      </c>
      <c r="F44" s="11">
        <f t="shared" si="7"/>
      </c>
      <c r="G44" s="19"/>
      <c r="H44" s="34">
        <f t="shared" si="8"/>
      </c>
      <c r="I44" s="39">
        <f t="shared" si="5"/>
      </c>
    </row>
    <row r="45" spans="1:9" ht="15">
      <c r="A45" s="1"/>
      <c r="B45" s="1"/>
      <c r="C45" s="20"/>
      <c r="D45" s="20"/>
      <c r="E45" s="32"/>
      <c r="F45" s="32"/>
      <c r="G45" s="1"/>
      <c r="H45" s="1"/>
      <c r="I45" s="1"/>
    </row>
    <row r="46" spans="1:9" ht="15">
      <c r="A46" s="1"/>
      <c r="B46" s="40" t="s">
        <v>45</v>
      </c>
      <c r="C46" s="41"/>
      <c r="D46" s="42">
        <f>SUM(D7:D44)</f>
        <v>0.1</v>
      </c>
      <c r="E46" s="43">
        <v>53000</v>
      </c>
      <c r="F46" s="44"/>
      <c r="G46" s="44"/>
      <c r="H46" s="44"/>
      <c r="I46" s="45">
        <f>SUM(I7:I44)</f>
        <v>5300</v>
      </c>
    </row>
    <row r="48" spans="5:9" ht="15">
      <c r="E48" s="66" t="s">
        <v>46</v>
      </c>
      <c r="F48" s="66"/>
      <c r="G48" s="66"/>
      <c r="H48" s="65">
        <f>IF(C2=0,"",IF(I46&lt;=C2,"CONGRUO","NON CONGRUO"))</f>
      </c>
      <c r="I48" s="65"/>
    </row>
  </sheetData>
  <sheetProtection/>
  <mergeCells count="3">
    <mergeCell ref="H48:I48"/>
    <mergeCell ref="E48:G48"/>
    <mergeCell ref="B3:I4"/>
  </mergeCells>
  <printOptions/>
  <pageMargins left="0.44" right="0.15748031496062992" top="0.41" bottom="0.45" header="0.2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B15">
      <selection activeCell="B33" sqref="B33:B34"/>
    </sheetView>
  </sheetViews>
  <sheetFormatPr defaultColWidth="9.140625" defaultRowHeight="15"/>
  <cols>
    <col min="1" max="1" width="3.421875" style="7" customWidth="1"/>
    <col min="2" max="2" width="82.57421875" style="7" customWidth="1"/>
    <col min="3" max="3" width="10.8515625" style="54" customWidth="1"/>
    <col min="4" max="4" width="13.7109375" style="54" customWidth="1"/>
    <col min="5" max="5" width="10.8515625" style="7" customWidth="1"/>
    <col min="6" max="6" width="11.57421875" style="7" customWidth="1"/>
    <col min="7" max="7" width="12.7109375" style="7" customWidth="1"/>
    <col min="8" max="8" width="10.421875" style="7" customWidth="1"/>
    <col min="9" max="9" width="11.28125" style="7" customWidth="1"/>
    <col min="10" max="16384" width="9.140625" style="7" customWidth="1"/>
  </cols>
  <sheetData>
    <row r="1" spans="1:9" ht="15">
      <c r="A1" s="1"/>
      <c r="B1" s="1"/>
      <c r="C1" s="20"/>
      <c r="D1" s="20"/>
      <c r="E1" s="1"/>
      <c r="F1" s="1"/>
      <c r="G1" s="1"/>
      <c r="H1" s="1"/>
      <c r="I1" s="1"/>
    </row>
    <row r="2" spans="1:9" ht="15">
      <c r="A2" s="1"/>
      <c r="B2" s="12" t="s">
        <v>43</v>
      </c>
      <c r="C2" s="27">
        <v>95484</v>
      </c>
      <c r="D2" s="20"/>
      <c r="E2" s="1"/>
      <c r="F2" s="1"/>
      <c r="G2" s="1"/>
      <c r="H2" s="1"/>
      <c r="I2" s="1"/>
    </row>
    <row r="3" spans="1:11" ht="22.5" customHeight="1">
      <c r="A3" s="1"/>
      <c r="B3" s="69" t="s">
        <v>78</v>
      </c>
      <c r="C3" s="70"/>
      <c r="D3" s="70"/>
      <c r="E3" s="70"/>
      <c r="F3" s="70"/>
      <c r="G3" s="70"/>
      <c r="H3" s="70"/>
      <c r="I3" s="70"/>
      <c r="J3" s="70"/>
      <c r="K3" s="55"/>
    </row>
    <row r="4" spans="1:11" ht="26.25" customHeight="1">
      <c r="A4" s="1"/>
      <c r="B4" s="70"/>
      <c r="C4" s="70"/>
      <c r="D4" s="70"/>
      <c r="E4" s="70"/>
      <c r="F4" s="70"/>
      <c r="G4" s="70"/>
      <c r="H4" s="70"/>
      <c r="I4" s="70"/>
      <c r="J4" s="70"/>
      <c r="K4" s="55"/>
    </row>
    <row r="5" spans="1:9" ht="15.75" thickBot="1">
      <c r="A5" s="1" t="s">
        <v>41</v>
      </c>
      <c r="B5" s="1"/>
      <c r="C5" s="20"/>
      <c r="D5" s="20"/>
      <c r="E5" s="1"/>
      <c r="F5" s="1"/>
      <c r="G5" s="1"/>
      <c r="H5" s="1"/>
      <c r="I5" s="1"/>
    </row>
    <row r="6" spans="1:9" s="13" customFormat="1" ht="45">
      <c r="A6" s="2"/>
      <c r="B6" s="53" t="s">
        <v>42</v>
      </c>
      <c r="C6" s="49" t="s">
        <v>23</v>
      </c>
      <c r="D6" s="49" t="s">
        <v>4</v>
      </c>
      <c r="E6" s="49" t="s">
        <v>44</v>
      </c>
      <c r="F6" s="49" t="s">
        <v>47</v>
      </c>
      <c r="G6" s="49" t="s">
        <v>77</v>
      </c>
      <c r="H6" s="50" t="s">
        <v>24</v>
      </c>
      <c r="I6" s="51" t="s">
        <v>25</v>
      </c>
    </row>
    <row r="7" spans="1:9" ht="24.75">
      <c r="A7" s="3" t="s">
        <v>26</v>
      </c>
      <c r="B7" s="57" t="s">
        <v>48</v>
      </c>
      <c r="C7" s="28">
        <v>8</v>
      </c>
      <c r="D7" s="21">
        <v>0.2</v>
      </c>
      <c r="E7" s="8">
        <f>IF(C7=0,"",$C$2*D7)</f>
        <v>19096.8</v>
      </c>
      <c r="F7" s="8">
        <f>IF(E7="","",E7/C7)</f>
        <v>2387.1</v>
      </c>
      <c r="G7" s="14">
        <v>779</v>
      </c>
      <c r="H7" s="33">
        <f>IF(F7&gt;G7,"",G7-F7)</f>
      </c>
      <c r="I7" s="36">
        <f aca="true" t="shared" si="0" ref="I7:I13">IF(C7="","",IF(H7="",F7*C7,G7*C7))</f>
        <v>19096.8</v>
      </c>
    </row>
    <row r="8" spans="1:9" ht="15">
      <c r="A8" s="4" t="s">
        <v>27</v>
      </c>
      <c r="B8" s="57" t="s">
        <v>49</v>
      </c>
      <c r="C8" s="29">
        <v>3</v>
      </c>
      <c r="D8" s="22">
        <v>0.09</v>
      </c>
      <c r="E8" s="9">
        <f aca="true" t="shared" si="1" ref="E8:E34">IF(C8=0,"",$C$2*D8)</f>
        <v>8593.56</v>
      </c>
      <c r="F8" s="9">
        <f aca="true" t="shared" si="2" ref="F8:F34">IF(E8="","",E8/C8)</f>
        <v>2864.52</v>
      </c>
      <c r="G8" s="15">
        <v>989</v>
      </c>
      <c r="H8" s="34">
        <f aca="true" t="shared" si="3" ref="H8:H36">IF(F8&gt;G8,"",G8-F8)</f>
      </c>
      <c r="I8" s="37">
        <f t="shared" si="0"/>
        <v>8593.56</v>
      </c>
    </row>
    <row r="9" spans="1:9" ht="15">
      <c r="A9" s="4" t="s">
        <v>28</v>
      </c>
      <c r="B9" s="57" t="s">
        <v>50</v>
      </c>
      <c r="C9" s="29"/>
      <c r="D9" s="22"/>
      <c r="E9" s="9">
        <f t="shared" si="1"/>
      </c>
      <c r="F9" s="9">
        <f t="shared" si="2"/>
      </c>
      <c r="G9" s="15">
        <v>1172</v>
      </c>
      <c r="H9" s="34">
        <f t="shared" si="3"/>
      </c>
      <c r="I9" s="37">
        <f t="shared" si="0"/>
      </c>
    </row>
    <row r="10" spans="1:9" ht="15">
      <c r="A10" s="4" t="s">
        <v>29</v>
      </c>
      <c r="B10" s="57" t="s">
        <v>51</v>
      </c>
      <c r="C10" s="29">
        <v>11</v>
      </c>
      <c r="D10" s="22">
        <v>0.18</v>
      </c>
      <c r="E10" s="9">
        <f t="shared" si="1"/>
        <v>17187.12</v>
      </c>
      <c r="F10" s="9">
        <f t="shared" si="2"/>
        <v>1562.4654545454543</v>
      </c>
      <c r="G10" s="15">
        <v>985</v>
      </c>
      <c r="H10" s="34">
        <f t="shared" si="3"/>
      </c>
      <c r="I10" s="37">
        <f t="shared" si="0"/>
        <v>17187.12</v>
      </c>
    </row>
    <row r="11" spans="1:9" s="13" customFormat="1" ht="15">
      <c r="A11" s="4" t="s">
        <v>30</v>
      </c>
      <c r="B11" s="57" t="s">
        <v>52</v>
      </c>
      <c r="C11" s="29">
        <v>7</v>
      </c>
      <c r="D11" s="22">
        <v>0.05</v>
      </c>
      <c r="E11" s="9">
        <f t="shared" si="1"/>
        <v>4774.2</v>
      </c>
      <c r="F11" s="9">
        <f t="shared" si="2"/>
        <v>682.0285714285714</v>
      </c>
      <c r="G11" s="16">
        <v>479</v>
      </c>
      <c r="H11" s="34">
        <f t="shared" si="3"/>
      </c>
      <c r="I11" s="37">
        <f t="shared" si="0"/>
        <v>4774.2</v>
      </c>
    </row>
    <row r="12" spans="1:9" ht="15">
      <c r="A12" s="4" t="s">
        <v>0</v>
      </c>
      <c r="B12" s="57" t="s">
        <v>53</v>
      </c>
      <c r="C12" s="29"/>
      <c r="D12" s="22"/>
      <c r="E12" s="9">
        <f t="shared" si="1"/>
      </c>
      <c r="F12" s="9">
        <f t="shared" si="2"/>
      </c>
      <c r="G12" s="17">
        <v>444</v>
      </c>
      <c r="H12" s="34">
        <f t="shared" si="3"/>
      </c>
      <c r="I12" s="37">
        <f t="shared" si="0"/>
      </c>
    </row>
    <row r="13" spans="1:9" ht="15">
      <c r="A13" s="4" t="s">
        <v>1</v>
      </c>
      <c r="B13" s="57" t="s">
        <v>54</v>
      </c>
      <c r="C13" s="29"/>
      <c r="D13" s="22"/>
      <c r="E13" s="9">
        <f t="shared" si="1"/>
      </c>
      <c r="F13" s="9">
        <f t="shared" si="2"/>
      </c>
      <c r="G13" s="17">
        <v>272</v>
      </c>
      <c r="H13" s="34">
        <f t="shared" si="3"/>
      </c>
      <c r="I13" s="37">
        <f t="shared" si="0"/>
      </c>
    </row>
    <row r="14" spans="1:9" ht="15">
      <c r="A14" s="4" t="s">
        <v>2</v>
      </c>
      <c r="B14" s="57" t="s">
        <v>55</v>
      </c>
      <c r="C14" s="29"/>
      <c r="D14" s="22"/>
      <c r="E14" s="9">
        <f t="shared" si="1"/>
      </c>
      <c r="F14" s="9">
        <f t="shared" si="2"/>
      </c>
      <c r="G14" s="17">
        <v>359</v>
      </c>
      <c r="H14" s="46">
        <f t="shared" si="3"/>
      </c>
      <c r="I14" s="47">
        <f>IF(C14="","",IF(H14="",F14*C14,G14*C14))</f>
      </c>
    </row>
    <row r="15" spans="1:9" ht="15">
      <c r="A15" s="4" t="s">
        <v>3</v>
      </c>
      <c r="B15" s="57" t="s">
        <v>56</v>
      </c>
      <c r="C15" s="29"/>
      <c r="D15" s="22"/>
      <c r="E15" s="9">
        <f t="shared" si="1"/>
      </c>
      <c r="F15" s="9">
        <f t="shared" si="2"/>
      </c>
      <c r="G15" s="17">
        <v>349</v>
      </c>
      <c r="H15" s="34">
        <f t="shared" si="3"/>
      </c>
      <c r="I15" s="37">
        <f aca="true" t="shared" si="4" ref="I15:I34">IF(C15="","",IF(H15="",F15*C15,G15*C15))</f>
      </c>
    </row>
    <row r="16" spans="1:9" ht="24.75">
      <c r="A16" s="4" t="s">
        <v>5</v>
      </c>
      <c r="B16" s="57" t="s">
        <v>57</v>
      </c>
      <c r="C16" s="29">
        <v>14</v>
      </c>
      <c r="D16" s="22">
        <v>0.07</v>
      </c>
      <c r="E16" s="9">
        <f t="shared" si="1"/>
        <v>6683.880000000001</v>
      </c>
      <c r="F16" s="9">
        <f t="shared" si="2"/>
        <v>477.4200000000001</v>
      </c>
      <c r="G16" s="17">
        <v>341</v>
      </c>
      <c r="H16" s="34">
        <f t="shared" si="3"/>
      </c>
      <c r="I16" s="37">
        <f t="shared" si="4"/>
        <v>6683.880000000001</v>
      </c>
    </row>
    <row r="17" spans="1:9" ht="15">
      <c r="A17" s="4" t="s">
        <v>6</v>
      </c>
      <c r="B17" s="57" t="s">
        <v>58</v>
      </c>
      <c r="C17" s="29"/>
      <c r="D17" s="22"/>
      <c r="E17" s="9">
        <f t="shared" si="1"/>
      </c>
      <c r="F17" s="9">
        <f t="shared" si="2"/>
      </c>
      <c r="G17" s="15">
        <v>162</v>
      </c>
      <c r="H17" s="34">
        <f t="shared" si="3"/>
      </c>
      <c r="I17" s="37">
        <f t="shared" si="4"/>
      </c>
    </row>
    <row r="18" spans="1:9" ht="15">
      <c r="A18" s="4" t="s">
        <v>7</v>
      </c>
      <c r="B18" s="57" t="s">
        <v>59</v>
      </c>
      <c r="C18" s="29"/>
      <c r="D18" s="22"/>
      <c r="E18" s="9">
        <f t="shared" si="1"/>
      </c>
      <c r="F18" s="9">
        <f t="shared" si="2"/>
      </c>
      <c r="G18" s="15">
        <v>104</v>
      </c>
      <c r="H18" s="34">
        <f t="shared" si="3"/>
      </c>
      <c r="I18" s="37">
        <f t="shared" si="4"/>
      </c>
    </row>
    <row r="19" spans="1:9" ht="15">
      <c r="A19" s="4" t="s">
        <v>8</v>
      </c>
      <c r="B19" s="57" t="s">
        <v>60</v>
      </c>
      <c r="C19" s="29"/>
      <c r="D19" s="22"/>
      <c r="E19" s="9">
        <f t="shared" si="1"/>
      </c>
      <c r="F19" s="9">
        <f t="shared" si="2"/>
      </c>
      <c r="G19" s="15">
        <v>907</v>
      </c>
      <c r="H19" s="34">
        <f t="shared" si="3"/>
      </c>
      <c r="I19" s="37">
        <f t="shared" si="4"/>
      </c>
    </row>
    <row r="20" spans="1:9" ht="15">
      <c r="A20" s="4" t="s">
        <v>9</v>
      </c>
      <c r="B20" s="57" t="s">
        <v>61</v>
      </c>
      <c r="C20" s="29">
        <v>1</v>
      </c>
      <c r="D20" s="22">
        <v>0.01</v>
      </c>
      <c r="E20" s="9">
        <f t="shared" si="1"/>
        <v>954.84</v>
      </c>
      <c r="F20" s="9">
        <f t="shared" si="2"/>
        <v>954.84</v>
      </c>
      <c r="G20" s="15">
        <v>551</v>
      </c>
      <c r="H20" s="34">
        <f t="shared" si="3"/>
      </c>
      <c r="I20" s="37">
        <f t="shared" si="4"/>
        <v>954.84</v>
      </c>
    </row>
    <row r="21" spans="1:9" ht="15">
      <c r="A21" s="4" t="s">
        <v>10</v>
      </c>
      <c r="B21" s="57" t="s">
        <v>62</v>
      </c>
      <c r="C21" s="29">
        <v>5</v>
      </c>
      <c r="D21" s="22">
        <v>0.05</v>
      </c>
      <c r="E21" s="9">
        <f t="shared" si="1"/>
        <v>4774.2</v>
      </c>
      <c r="F21" s="9">
        <f t="shared" si="2"/>
        <v>954.8399999999999</v>
      </c>
      <c r="G21" s="15">
        <v>397</v>
      </c>
      <c r="H21" s="34">
        <f t="shared" si="3"/>
      </c>
      <c r="I21" s="37">
        <f t="shared" si="4"/>
        <v>4774.2</v>
      </c>
    </row>
    <row r="22" spans="1:9" ht="15">
      <c r="A22" s="4" t="s">
        <v>11</v>
      </c>
      <c r="B22" s="57" t="s">
        <v>63</v>
      </c>
      <c r="C22" s="29">
        <v>14</v>
      </c>
      <c r="D22" s="22">
        <v>0.14</v>
      </c>
      <c r="E22" s="9">
        <f t="shared" si="1"/>
        <v>13367.760000000002</v>
      </c>
      <c r="F22" s="9">
        <f t="shared" si="2"/>
        <v>954.8400000000001</v>
      </c>
      <c r="G22" s="15">
        <v>685</v>
      </c>
      <c r="H22" s="34">
        <f t="shared" si="3"/>
      </c>
      <c r="I22" s="37">
        <f t="shared" si="4"/>
        <v>13367.760000000002</v>
      </c>
    </row>
    <row r="23" spans="1:9" ht="15">
      <c r="A23" s="4" t="s">
        <v>12</v>
      </c>
      <c r="B23" s="57" t="s">
        <v>64</v>
      </c>
      <c r="C23" s="30"/>
      <c r="D23" s="22"/>
      <c r="E23" s="9">
        <f t="shared" si="1"/>
      </c>
      <c r="F23" s="9">
        <f t="shared" si="2"/>
      </c>
      <c r="G23" s="15">
        <v>632</v>
      </c>
      <c r="H23" s="34">
        <f t="shared" si="3"/>
      </c>
      <c r="I23" s="37">
        <f t="shared" si="4"/>
      </c>
    </row>
    <row r="24" spans="1:9" ht="15">
      <c r="A24" s="4" t="s">
        <v>13</v>
      </c>
      <c r="B24" s="57" t="s">
        <v>65</v>
      </c>
      <c r="C24" s="29"/>
      <c r="D24" s="22"/>
      <c r="E24" s="9">
        <f t="shared" si="1"/>
      </c>
      <c r="F24" s="9">
        <f t="shared" si="2"/>
      </c>
      <c r="G24" s="15">
        <v>425</v>
      </c>
      <c r="H24" s="34">
        <f t="shared" si="3"/>
      </c>
      <c r="I24" s="37">
        <f t="shared" si="4"/>
      </c>
    </row>
    <row r="25" spans="1:9" ht="15">
      <c r="A25" s="4" t="s">
        <v>14</v>
      </c>
      <c r="B25" s="57" t="s">
        <v>66</v>
      </c>
      <c r="C25" s="29"/>
      <c r="D25" s="22"/>
      <c r="E25" s="9">
        <f t="shared" si="1"/>
      </c>
      <c r="F25" s="9">
        <f t="shared" si="2"/>
      </c>
      <c r="G25" s="15">
        <v>52</v>
      </c>
      <c r="H25" s="34">
        <f t="shared" si="3"/>
      </c>
      <c r="I25" s="37">
        <f t="shared" si="4"/>
      </c>
    </row>
    <row r="26" spans="1:9" ht="15">
      <c r="A26" s="4" t="s">
        <v>15</v>
      </c>
      <c r="B26" s="57" t="s">
        <v>67</v>
      </c>
      <c r="C26" s="29"/>
      <c r="D26" s="22"/>
      <c r="E26" s="9">
        <f t="shared" si="1"/>
      </c>
      <c r="F26" s="9">
        <f t="shared" si="2"/>
      </c>
      <c r="G26" s="15">
        <v>352</v>
      </c>
      <c r="H26" s="34">
        <f t="shared" si="3"/>
      </c>
      <c r="I26" s="37">
        <f t="shared" si="4"/>
      </c>
    </row>
    <row r="27" spans="1:9" ht="15">
      <c r="A27" s="4" t="s">
        <v>16</v>
      </c>
      <c r="B27" s="57" t="s">
        <v>68</v>
      </c>
      <c r="C27" s="29"/>
      <c r="D27" s="22"/>
      <c r="E27" s="9">
        <f t="shared" si="1"/>
      </c>
      <c r="F27" s="9">
        <f t="shared" si="2"/>
      </c>
      <c r="G27" s="15">
        <v>206</v>
      </c>
      <c r="H27" s="34">
        <f t="shared" si="3"/>
      </c>
      <c r="I27" s="37">
        <f t="shared" si="4"/>
      </c>
    </row>
    <row r="28" spans="1:9" ht="15">
      <c r="A28" s="4" t="s">
        <v>17</v>
      </c>
      <c r="B28" s="57" t="s">
        <v>69</v>
      </c>
      <c r="C28" s="29">
        <v>4</v>
      </c>
      <c r="D28" s="22">
        <v>0.03</v>
      </c>
      <c r="E28" s="9">
        <f t="shared" si="1"/>
        <v>2864.52</v>
      </c>
      <c r="F28" s="9">
        <f t="shared" si="2"/>
        <v>716.13</v>
      </c>
      <c r="G28" s="15">
        <v>602</v>
      </c>
      <c r="H28" s="34">
        <f t="shared" si="3"/>
      </c>
      <c r="I28" s="37">
        <f t="shared" si="4"/>
        <v>2864.52</v>
      </c>
    </row>
    <row r="29" spans="1:9" ht="15">
      <c r="A29" s="4" t="s">
        <v>18</v>
      </c>
      <c r="B29" s="57" t="s">
        <v>70</v>
      </c>
      <c r="C29" s="29">
        <v>7</v>
      </c>
      <c r="D29" s="22">
        <v>0.12</v>
      </c>
      <c r="E29" s="9">
        <f t="shared" si="1"/>
        <v>11458.08</v>
      </c>
      <c r="F29" s="9">
        <f t="shared" si="2"/>
        <v>1636.8685714285714</v>
      </c>
      <c r="G29" s="15">
        <v>634</v>
      </c>
      <c r="H29" s="34">
        <f t="shared" si="3"/>
      </c>
      <c r="I29" s="37">
        <f t="shared" si="4"/>
        <v>11458.08</v>
      </c>
    </row>
    <row r="30" spans="1:9" ht="15">
      <c r="A30" s="4" t="s">
        <v>19</v>
      </c>
      <c r="B30" s="57" t="s">
        <v>71</v>
      </c>
      <c r="C30" s="29"/>
      <c r="D30" s="22"/>
      <c r="E30" s="9">
        <f t="shared" si="1"/>
      </c>
      <c r="F30" s="9">
        <f t="shared" si="2"/>
      </c>
      <c r="G30" s="15">
        <v>150</v>
      </c>
      <c r="H30" s="48">
        <f t="shared" si="3"/>
      </c>
      <c r="I30" s="47">
        <f t="shared" si="4"/>
      </c>
    </row>
    <row r="31" spans="1:9" ht="15">
      <c r="A31" s="4" t="s">
        <v>20</v>
      </c>
      <c r="B31" s="57" t="s">
        <v>72</v>
      </c>
      <c r="C31" s="29"/>
      <c r="D31" s="22"/>
      <c r="E31" s="9">
        <f t="shared" si="1"/>
      </c>
      <c r="F31" s="9">
        <f t="shared" si="2"/>
      </c>
      <c r="G31" s="15">
        <v>51</v>
      </c>
      <c r="H31" s="34">
        <f t="shared" si="3"/>
      </c>
      <c r="I31" s="37">
        <f t="shared" si="4"/>
      </c>
    </row>
    <row r="32" spans="1:9" ht="15">
      <c r="A32" s="4" t="s">
        <v>21</v>
      </c>
      <c r="B32" s="57" t="s">
        <v>73</v>
      </c>
      <c r="C32" s="29"/>
      <c r="D32" s="22"/>
      <c r="E32" s="9">
        <f t="shared" si="1"/>
      </c>
      <c r="F32" s="9">
        <f t="shared" si="2"/>
      </c>
      <c r="G32" s="15">
        <v>63</v>
      </c>
      <c r="H32" s="34">
        <f t="shared" si="3"/>
      </c>
      <c r="I32" s="37">
        <f t="shared" si="4"/>
      </c>
    </row>
    <row r="33" spans="1:9" ht="15">
      <c r="A33" s="4" t="s">
        <v>22</v>
      </c>
      <c r="B33" s="57" t="s">
        <v>74</v>
      </c>
      <c r="C33" s="29"/>
      <c r="D33" s="22"/>
      <c r="E33" s="9">
        <f t="shared" si="1"/>
      </c>
      <c r="F33" s="9">
        <f t="shared" si="2"/>
      </c>
      <c r="G33" s="15">
        <v>254</v>
      </c>
      <c r="H33" s="34">
        <f t="shared" si="3"/>
      </c>
      <c r="I33" s="37">
        <f t="shared" si="4"/>
      </c>
    </row>
    <row r="34" spans="1:9" ht="15">
      <c r="A34" s="4" t="s">
        <v>31</v>
      </c>
      <c r="B34" s="57" t="s">
        <v>75</v>
      </c>
      <c r="C34" s="29"/>
      <c r="D34" s="22"/>
      <c r="E34" s="9">
        <f t="shared" si="1"/>
      </c>
      <c r="F34" s="9">
        <f t="shared" si="2"/>
      </c>
      <c r="G34" s="15">
        <v>1000</v>
      </c>
      <c r="H34" s="34">
        <f t="shared" si="3"/>
      </c>
      <c r="I34" s="37">
        <f t="shared" si="4"/>
      </c>
    </row>
    <row r="35" spans="1:9" ht="15">
      <c r="A35" s="5"/>
      <c r="B35" s="58"/>
      <c r="C35" s="23"/>
      <c r="D35" s="23"/>
      <c r="E35" s="10"/>
      <c r="F35" s="10"/>
      <c r="G35" s="18"/>
      <c r="H35" s="35"/>
      <c r="I35" s="38"/>
    </row>
    <row r="36" spans="1:9" ht="15">
      <c r="A36" s="4" t="s">
        <v>32</v>
      </c>
      <c r="B36" s="57" t="s">
        <v>76</v>
      </c>
      <c r="C36" s="29">
        <v>7</v>
      </c>
      <c r="D36" s="24">
        <v>0.06</v>
      </c>
      <c r="E36" s="9">
        <f>IF(C36=0,"",$C$2*D36)</f>
        <v>5729.04</v>
      </c>
      <c r="F36" s="9">
        <f>IF(E36="","",E36/C36)</f>
        <v>818.4342857142857</v>
      </c>
      <c r="G36" s="15">
        <v>391</v>
      </c>
      <c r="H36" s="34">
        <f t="shared" si="3"/>
      </c>
      <c r="I36" s="37">
        <f aca="true" t="shared" si="5" ref="I36:I44">IF(C36="","",IF(H36="",F36*C36,G36*C36))</f>
        <v>5729.04</v>
      </c>
    </row>
    <row r="37" spans="1:9" ht="15">
      <c r="A37" s="4" t="s">
        <v>33</v>
      </c>
      <c r="B37" s="57"/>
      <c r="C37" s="29"/>
      <c r="D37" s="24"/>
      <c r="E37" s="9">
        <f aca="true" t="shared" si="6" ref="E37:E44">IF(C37=0,"",$C$2*D37)</f>
      </c>
      <c r="F37" s="9">
        <f aca="true" t="shared" si="7" ref="F37:F44">IF(E37="","",E37/C37)</f>
      </c>
      <c r="G37" s="15"/>
      <c r="H37" s="34">
        <f>IF(C37=0,"",IF(F37&gt;G37,"",G37-F37))</f>
      </c>
      <c r="I37" s="37">
        <f t="shared" si="5"/>
      </c>
    </row>
    <row r="38" spans="1:9" ht="15">
      <c r="A38" s="4" t="s">
        <v>34</v>
      </c>
      <c r="B38" s="57"/>
      <c r="C38" s="29"/>
      <c r="D38" s="24"/>
      <c r="E38" s="9">
        <f t="shared" si="6"/>
      </c>
      <c r="F38" s="9">
        <f t="shared" si="7"/>
      </c>
      <c r="G38" s="15"/>
      <c r="H38" s="34">
        <f aca="true" t="shared" si="8" ref="H38:H44">IF(C38=0,"",IF(F38&gt;G38,"",G38-F38))</f>
      </c>
      <c r="I38" s="37">
        <f t="shared" si="5"/>
      </c>
    </row>
    <row r="39" spans="1:9" ht="15">
      <c r="A39" s="4" t="s">
        <v>35</v>
      </c>
      <c r="B39" s="57"/>
      <c r="C39" s="29"/>
      <c r="D39" s="24"/>
      <c r="E39" s="9">
        <f t="shared" si="6"/>
      </c>
      <c r="F39" s="9">
        <f t="shared" si="7"/>
      </c>
      <c r="G39" s="15"/>
      <c r="H39" s="34">
        <f t="shared" si="8"/>
      </c>
      <c r="I39" s="37">
        <f t="shared" si="5"/>
      </c>
    </row>
    <row r="40" spans="1:9" ht="15">
      <c r="A40" s="4" t="s">
        <v>36</v>
      </c>
      <c r="B40" s="57"/>
      <c r="C40" s="29"/>
      <c r="D40" s="24"/>
      <c r="E40" s="9">
        <f t="shared" si="6"/>
      </c>
      <c r="F40" s="9">
        <f t="shared" si="7"/>
      </c>
      <c r="G40" s="15"/>
      <c r="H40" s="34">
        <f t="shared" si="8"/>
      </c>
      <c r="I40" s="37">
        <f t="shared" si="5"/>
      </c>
    </row>
    <row r="41" spans="1:9" ht="15">
      <c r="A41" s="4" t="s">
        <v>37</v>
      </c>
      <c r="B41" s="57"/>
      <c r="C41" s="29"/>
      <c r="D41" s="24"/>
      <c r="E41" s="9">
        <f t="shared" si="6"/>
      </c>
      <c r="F41" s="9">
        <f t="shared" si="7"/>
      </c>
      <c r="G41" s="15"/>
      <c r="H41" s="34">
        <f t="shared" si="8"/>
      </c>
      <c r="I41" s="37">
        <f t="shared" si="5"/>
      </c>
    </row>
    <row r="42" spans="1:9" ht="15">
      <c r="A42" s="4" t="s">
        <v>38</v>
      </c>
      <c r="B42" s="57"/>
      <c r="C42" s="29"/>
      <c r="D42" s="24"/>
      <c r="E42" s="9">
        <f t="shared" si="6"/>
      </c>
      <c r="F42" s="9">
        <f t="shared" si="7"/>
      </c>
      <c r="G42" s="17"/>
      <c r="H42" s="34">
        <f t="shared" si="8"/>
      </c>
      <c r="I42" s="37">
        <f t="shared" si="5"/>
      </c>
    </row>
    <row r="43" spans="1:9" ht="15">
      <c r="A43" s="4" t="s">
        <v>39</v>
      </c>
      <c r="B43" s="57"/>
      <c r="C43" s="29"/>
      <c r="D43" s="24"/>
      <c r="E43" s="9">
        <f t="shared" si="6"/>
      </c>
      <c r="F43" s="9">
        <f t="shared" si="7"/>
      </c>
      <c r="G43" s="15"/>
      <c r="H43" s="34">
        <f t="shared" si="8"/>
      </c>
      <c r="I43" s="37">
        <f t="shared" si="5"/>
      </c>
    </row>
    <row r="44" spans="1:9" ht="15.75" thickBot="1">
      <c r="A44" s="6" t="s">
        <v>40</v>
      </c>
      <c r="B44" s="57"/>
      <c r="C44" s="31"/>
      <c r="D44" s="25"/>
      <c r="E44" s="11">
        <f t="shared" si="6"/>
      </c>
      <c r="F44" s="11">
        <f t="shared" si="7"/>
      </c>
      <c r="G44" s="19"/>
      <c r="H44" s="34">
        <f t="shared" si="8"/>
      </c>
      <c r="I44" s="39">
        <f t="shared" si="5"/>
      </c>
    </row>
    <row r="45" spans="1:9" ht="15">
      <c r="A45" s="1"/>
      <c r="B45" s="1"/>
      <c r="C45" s="20"/>
      <c r="D45" s="20"/>
      <c r="E45" s="32"/>
      <c r="F45" s="32"/>
      <c r="G45" s="1"/>
      <c r="H45" s="1"/>
      <c r="I45" s="1"/>
    </row>
    <row r="46" spans="1:9" ht="15">
      <c r="A46" s="1"/>
      <c r="B46" s="40" t="s">
        <v>45</v>
      </c>
      <c r="C46" s="41"/>
      <c r="D46" s="42">
        <f>SUM(D7:D44)</f>
        <v>1.0000000000000002</v>
      </c>
      <c r="E46" s="43">
        <f>SUM(E7:E44)</f>
        <v>95483.99999999999</v>
      </c>
      <c r="F46" s="44"/>
      <c r="G46" s="44"/>
      <c r="H46" s="44"/>
      <c r="I46" s="43">
        <f>SUM(I7:I44)</f>
        <v>95483.99999999999</v>
      </c>
    </row>
    <row r="48" spans="5:9" ht="15">
      <c r="E48" s="66" t="s">
        <v>46</v>
      </c>
      <c r="F48" s="66"/>
      <c r="G48" s="66"/>
      <c r="H48" s="68" t="str">
        <f>IF(C2=0,"",IF(I46&lt;=C2,"CONGRUO","NON CONGRUO"))</f>
        <v>CONGRUO</v>
      </c>
      <c r="I48" s="68"/>
    </row>
  </sheetData>
  <sheetProtection/>
  <mergeCells count="3">
    <mergeCell ref="E48:G48"/>
    <mergeCell ref="H48:I48"/>
    <mergeCell ref="B3:J4"/>
  </mergeCells>
  <printOptions/>
  <pageMargins left="0.5118110236220472" right="0.7086614173228347" top="0.37" bottom="0.41" header="0.23" footer="0.31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3.421875" style="7" customWidth="1"/>
    <col min="2" max="2" width="77.140625" style="7" customWidth="1"/>
    <col min="3" max="3" width="7.8515625" style="59" customWidth="1"/>
    <col min="4" max="4" width="12.7109375" style="59" customWidth="1"/>
    <col min="5" max="5" width="9.28125" style="7" customWidth="1"/>
    <col min="6" max="6" width="11.421875" style="7" customWidth="1"/>
    <col min="7" max="7" width="11.7109375" style="7" customWidth="1"/>
    <col min="8" max="8" width="11.421875" style="7" customWidth="1"/>
    <col min="9" max="9" width="12.8515625" style="7" customWidth="1"/>
    <col min="10" max="16384" width="9.140625" style="7" customWidth="1"/>
  </cols>
  <sheetData>
    <row r="1" spans="1:9" ht="15">
      <c r="A1" s="71" t="s">
        <v>79</v>
      </c>
      <c r="B1" s="71"/>
      <c r="C1" s="71"/>
      <c r="D1" s="71"/>
      <c r="E1" s="71"/>
      <c r="F1" s="71"/>
      <c r="G1" s="71"/>
      <c r="H1" s="71"/>
      <c r="I1" s="71"/>
    </row>
    <row r="2" spans="1:9" ht="15">
      <c r="A2" s="1"/>
      <c r="B2" s="12" t="s">
        <v>43</v>
      </c>
      <c r="C2" s="27">
        <v>95484</v>
      </c>
      <c r="D2" s="20"/>
      <c r="E2" s="1"/>
      <c r="F2" s="1"/>
      <c r="G2" s="1"/>
      <c r="H2" s="1"/>
      <c r="I2" s="1"/>
    </row>
    <row r="3" spans="1:11" ht="22.5" customHeight="1">
      <c r="A3" s="1"/>
      <c r="B3" s="69" t="s">
        <v>78</v>
      </c>
      <c r="C3" s="70"/>
      <c r="D3" s="70"/>
      <c r="E3" s="70"/>
      <c r="F3" s="70"/>
      <c r="G3" s="70"/>
      <c r="H3" s="70"/>
      <c r="I3" s="70"/>
      <c r="J3" s="70"/>
      <c r="K3" s="60"/>
    </row>
    <row r="4" spans="1:11" ht="26.25" customHeight="1">
      <c r="A4" s="1"/>
      <c r="B4" s="70"/>
      <c r="C4" s="70"/>
      <c r="D4" s="70"/>
      <c r="E4" s="70"/>
      <c r="F4" s="70"/>
      <c r="G4" s="70"/>
      <c r="H4" s="70"/>
      <c r="I4" s="70"/>
      <c r="J4" s="70"/>
      <c r="K4" s="60"/>
    </row>
    <row r="5" spans="1:9" ht="15.75" thickBot="1">
      <c r="A5" s="1"/>
      <c r="B5" s="1"/>
      <c r="C5" s="20"/>
      <c r="D5" s="20"/>
      <c r="E5" s="1"/>
      <c r="F5" s="1"/>
      <c r="G5" s="1"/>
      <c r="H5" s="1"/>
      <c r="I5" s="1"/>
    </row>
    <row r="6" spans="1:9" s="13" customFormat="1" ht="56.25">
      <c r="A6" s="2"/>
      <c r="B6" s="53" t="s">
        <v>81</v>
      </c>
      <c r="C6" s="49" t="s">
        <v>23</v>
      </c>
      <c r="D6" s="49" t="s">
        <v>4</v>
      </c>
      <c r="E6" s="49" t="s">
        <v>44</v>
      </c>
      <c r="F6" s="49" t="s">
        <v>47</v>
      </c>
      <c r="G6" s="49" t="s">
        <v>77</v>
      </c>
      <c r="H6" s="50" t="s">
        <v>80</v>
      </c>
      <c r="I6" s="51" t="s">
        <v>25</v>
      </c>
    </row>
    <row r="7" spans="1:9" ht="24.75">
      <c r="A7" s="3" t="s">
        <v>26</v>
      </c>
      <c r="B7" s="57" t="s">
        <v>48</v>
      </c>
      <c r="C7" s="28">
        <v>8</v>
      </c>
      <c r="D7" s="21">
        <v>0.2</v>
      </c>
      <c r="E7" s="8">
        <f>IF(C7=0,"",$C$2*D7)</f>
        <v>19096.8</v>
      </c>
      <c r="F7" s="8">
        <f>IF(E7="","",E7/C7)</f>
        <v>2387.1</v>
      </c>
      <c r="G7" s="14">
        <v>779</v>
      </c>
      <c r="H7" s="61">
        <f>IF(F7&gt;G7,"",G7-F7)</f>
      </c>
      <c r="I7" s="36">
        <f aca="true" t="shared" si="0" ref="I7:I13">IF(C7="","",IF(H7="",F7*C7,G7*C7))</f>
        <v>19096.8</v>
      </c>
    </row>
    <row r="8" spans="1:9" ht="15">
      <c r="A8" s="4" t="s">
        <v>27</v>
      </c>
      <c r="B8" s="57" t="s">
        <v>49</v>
      </c>
      <c r="C8" s="29">
        <v>3</v>
      </c>
      <c r="D8" s="22">
        <v>0.09</v>
      </c>
      <c r="E8" s="9">
        <f aca="true" t="shared" si="1" ref="E8:E34">IF(C8=0,"",$C$2*D8)</f>
        <v>8593.56</v>
      </c>
      <c r="F8" s="9">
        <f aca="true" t="shared" si="2" ref="F8:F34">IF(E8="","",E8/C8)</f>
        <v>2864.52</v>
      </c>
      <c r="G8" s="15">
        <v>989</v>
      </c>
      <c r="H8" s="62">
        <f aca="true" t="shared" si="3" ref="H8:H36">IF(F8&gt;G8,"",G8-F8)</f>
      </c>
      <c r="I8" s="37">
        <f t="shared" si="0"/>
        <v>8593.56</v>
      </c>
    </row>
    <row r="9" spans="1:9" ht="15">
      <c r="A9" s="4" t="s">
        <v>28</v>
      </c>
      <c r="B9" s="57" t="s">
        <v>50</v>
      </c>
      <c r="C9" s="29"/>
      <c r="D9" s="22"/>
      <c r="E9" s="9">
        <f t="shared" si="1"/>
      </c>
      <c r="F9" s="9">
        <f t="shared" si="2"/>
      </c>
      <c r="G9" s="15">
        <v>1172</v>
      </c>
      <c r="H9" s="62">
        <f t="shared" si="3"/>
      </c>
      <c r="I9" s="37">
        <f t="shared" si="0"/>
      </c>
    </row>
    <row r="10" spans="1:9" ht="15">
      <c r="A10" s="4" t="s">
        <v>29</v>
      </c>
      <c r="B10" s="57" t="s">
        <v>51</v>
      </c>
      <c r="C10" s="29">
        <v>11</v>
      </c>
      <c r="D10" s="22">
        <v>0.18</v>
      </c>
      <c r="E10" s="9">
        <f t="shared" si="1"/>
        <v>17187.12</v>
      </c>
      <c r="F10" s="9">
        <f t="shared" si="2"/>
        <v>1562.4654545454543</v>
      </c>
      <c r="G10" s="15">
        <v>985</v>
      </c>
      <c r="H10" s="62">
        <f t="shared" si="3"/>
      </c>
      <c r="I10" s="37">
        <f t="shared" si="0"/>
        <v>17187.12</v>
      </c>
    </row>
    <row r="11" spans="1:9" s="13" customFormat="1" ht="15">
      <c r="A11" s="4" t="s">
        <v>30</v>
      </c>
      <c r="B11" s="57" t="s">
        <v>52</v>
      </c>
      <c r="C11" s="29">
        <v>7</v>
      </c>
      <c r="D11" s="22">
        <v>0.05</v>
      </c>
      <c r="E11" s="9">
        <f t="shared" si="1"/>
        <v>4774.2</v>
      </c>
      <c r="F11" s="9">
        <f t="shared" si="2"/>
        <v>682.0285714285714</v>
      </c>
      <c r="G11" s="16">
        <v>479</v>
      </c>
      <c r="H11" s="62">
        <f t="shared" si="3"/>
      </c>
      <c r="I11" s="37">
        <f t="shared" si="0"/>
        <v>4774.2</v>
      </c>
    </row>
    <row r="12" spans="1:9" ht="15">
      <c r="A12" s="4" t="s">
        <v>0</v>
      </c>
      <c r="B12" s="57" t="s">
        <v>53</v>
      </c>
      <c r="C12" s="29"/>
      <c r="D12" s="22"/>
      <c r="E12" s="9">
        <f t="shared" si="1"/>
      </c>
      <c r="F12" s="9">
        <f t="shared" si="2"/>
      </c>
      <c r="G12" s="17">
        <v>444</v>
      </c>
      <c r="H12" s="62">
        <f t="shared" si="3"/>
      </c>
      <c r="I12" s="37">
        <f t="shared" si="0"/>
      </c>
    </row>
    <row r="13" spans="1:9" ht="15">
      <c r="A13" s="4" t="s">
        <v>1</v>
      </c>
      <c r="B13" s="57" t="s">
        <v>54</v>
      </c>
      <c r="C13" s="29"/>
      <c r="D13" s="22"/>
      <c r="E13" s="9">
        <f t="shared" si="1"/>
      </c>
      <c r="F13" s="9">
        <f t="shared" si="2"/>
      </c>
      <c r="G13" s="17">
        <v>272</v>
      </c>
      <c r="H13" s="62">
        <f t="shared" si="3"/>
      </c>
      <c r="I13" s="37">
        <f t="shared" si="0"/>
      </c>
    </row>
    <row r="14" spans="1:9" ht="15">
      <c r="A14" s="4" t="s">
        <v>2</v>
      </c>
      <c r="B14" s="57" t="s">
        <v>55</v>
      </c>
      <c r="C14" s="29"/>
      <c r="D14" s="22"/>
      <c r="E14" s="9">
        <f t="shared" si="1"/>
      </c>
      <c r="F14" s="9">
        <f t="shared" si="2"/>
      </c>
      <c r="G14" s="17">
        <v>359</v>
      </c>
      <c r="H14" s="62">
        <f t="shared" si="3"/>
      </c>
      <c r="I14" s="47">
        <f>IF(C14="","",IF(H14="",F14*C14,G14*C14))</f>
      </c>
    </row>
    <row r="15" spans="1:9" ht="15">
      <c r="A15" s="4" t="s">
        <v>3</v>
      </c>
      <c r="B15" s="57" t="s">
        <v>56</v>
      </c>
      <c r="C15" s="29"/>
      <c r="D15" s="22"/>
      <c r="E15" s="9">
        <f t="shared" si="1"/>
      </c>
      <c r="F15" s="9">
        <f t="shared" si="2"/>
      </c>
      <c r="G15" s="17">
        <v>349</v>
      </c>
      <c r="H15" s="62">
        <f t="shared" si="3"/>
      </c>
      <c r="I15" s="37">
        <f aca="true" t="shared" si="4" ref="I15:I34">IF(C15="","",IF(H15="",F15*C15,G15*C15))</f>
      </c>
    </row>
    <row r="16" spans="1:9" ht="24.75">
      <c r="A16" s="4" t="s">
        <v>5</v>
      </c>
      <c r="B16" s="57" t="s">
        <v>57</v>
      </c>
      <c r="C16" s="29">
        <v>14</v>
      </c>
      <c r="D16" s="22">
        <v>0.07</v>
      </c>
      <c r="E16" s="9">
        <f t="shared" si="1"/>
        <v>6683.880000000001</v>
      </c>
      <c r="F16" s="9">
        <f t="shared" si="2"/>
        <v>477.4200000000001</v>
      </c>
      <c r="G16" s="17">
        <v>341</v>
      </c>
      <c r="H16" s="62">
        <f t="shared" si="3"/>
      </c>
      <c r="I16" s="37">
        <f t="shared" si="4"/>
        <v>6683.880000000001</v>
      </c>
    </row>
    <row r="17" spans="1:9" ht="15">
      <c r="A17" s="4" t="s">
        <v>6</v>
      </c>
      <c r="B17" s="57" t="s">
        <v>58</v>
      </c>
      <c r="C17" s="29"/>
      <c r="D17" s="22"/>
      <c r="E17" s="9">
        <f t="shared" si="1"/>
      </c>
      <c r="F17" s="9">
        <f t="shared" si="2"/>
      </c>
      <c r="G17" s="15">
        <v>162</v>
      </c>
      <c r="H17" s="62">
        <f t="shared" si="3"/>
      </c>
      <c r="I17" s="37">
        <f t="shared" si="4"/>
      </c>
    </row>
    <row r="18" spans="1:9" ht="15">
      <c r="A18" s="4" t="s">
        <v>7</v>
      </c>
      <c r="B18" s="57" t="s">
        <v>59</v>
      </c>
      <c r="C18" s="29"/>
      <c r="D18" s="22"/>
      <c r="E18" s="9">
        <f t="shared" si="1"/>
      </c>
      <c r="F18" s="9">
        <f t="shared" si="2"/>
      </c>
      <c r="G18" s="15">
        <v>104</v>
      </c>
      <c r="H18" s="62">
        <f t="shared" si="3"/>
      </c>
      <c r="I18" s="37">
        <f t="shared" si="4"/>
      </c>
    </row>
    <row r="19" spans="1:9" ht="15">
      <c r="A19" s="4" t="s">
        <v>8</v>
      </c>
      <c r="B19" s="57" t="s">
        <v>60</v>
      </c>
      <c r="C19" s="29"/>
      <c r="D19" s="22"/>
      <c r="E19" s="9">
        <f t="shared" si="1"/>
      </c>
      <c r="F19" s="9">
        <f t="shared" si="2"/>
      </c>
      <c r="G19" s="15">
        <v>907</v>
      </c>
      <c r="H19" s="62">
        <f t="shared" si="3"/>
      </c>
      <c r="I19" s="37">
        <f t="shared" si="4"/>
      </c>
    </row>
    <row r="20" spans="1:9" ht="15">
      <c r="A20" s="4" t="s">
        <v>9</v>
      </c>
      <c r="B20" s="57" t="s">
        <v>61</v>
      </c>
      <c r="C20" s="29">
        <v>2</v>
      </c>
      <c r="D20" s="22">
        <v>0.01</v>
      </c>
      <c r="E20" s="9">
        <f t="shared" si="1"/>
        <v>954.84</v>
      </c>
      <c r="F20" s="9">
        <f t="shared" si="2"/>
        <v>477.42</v>
      </c>
      <c r="G20" s="15">
        <v>551</v>
      </c>
      <c r="H20" s="62">
        <f t="shared" si="3"/>
        <v>73.57999999999998</v>
      </c>
      <c r="I20" s="37">
        <f t="shared" si="4"/>
        <v>1102</v>
      </c>
    </row>
    <row r="21" spans="1:9" ht="15">
      <c r="A21" s="4" t="s">
        <v>10</v>
      </c>
      <c r="B21" s="57" t="s">
        <v>62</v>
      </c>
      <c r="C21" s="29">
        <v>5</v>
      </c>
      <c r="D21" s="22">
        <v>0.05</v>
      </c>
      <c r="E21" s="9">
        <f t="shared" si="1"/>
        <v>4774.2</v>
      </c>
      <c r="F21" s="9">
        <f t="shared" si="2"/>
        <v>954.8399999999999</v>
      </c>
      <c r="G21" s="15">
        <v>397</v>
      </c>
      <c r="H21" s="62">
        <f t="shared" si="3"/>
      </c>
      <c r="I21" s="37">
        <f t="shared" si="4"/>
        <v>4774.2</v>
      </c>
    </row>
    <row r="22" spans="1:9" ht="15">
      <c r="A22" s="4" t="s">
        <v>11</v>
      </c>
      <c r="B22" s="57" t="s">
        <v>63</v>
      </c>
      <c r="C22" s="29">
        <v>14</v>
      </c>
      <c r="D22" s="22">
        <v>0.14</v>
      </c>
      <c r="E22" s="9">
        <f t="shared" si="1"/>
        <v>13367.760000000002</v>
      </c>
      <c r="F22" s="9">
        <f t="shared" si="2"/>
        <v>954.8400000000001</v>
      </c>
      <c r="G22" s="15">
        <v>685</v>
      </c>
      <c r="H22" s="62">
        <f t="shared" si="3"/>
      </c>
      <c r="I22" s="37">
        <f t="shared" si="4"/>
        <v>13367.760000000002</v>
      </c>
    </row>
    <row r="23" spans="1:9" ht="15">
      <c r="A23" s="4" t="s">
        <v>12</v>
      </c>
      <c r="B23" s="57" t="s">
        <v>64</v>
      </c>
      <c r="C23" s="30"/>
      <c r="D23" s="22"/>
      <c r="E23" s="9">
        <f t="shared" si="1"/>
      </c>
      <c r="F23" s="9">
        <f t="shared" si="2"/>
      </c>
      <c r="G23" s="15">
        <v>632</v>
      </c>
      <c r="H23" s="62">
        <f t="shared" si="3"/>
      </c>
      <c r="I23" s="37">
        <f t="shared" si="4"/>
      </c>
    </row>
    <row r="24" spans="1:9" ht="15">
      <c r="A24" s="4" t="s">
        <v>13</v>
      </c>
      <c r="B24" s="57" t="s">
        <v>65</v>
      </c>
      <c r="C24" s="29"/>
      <c r="D24" s="22"/>
      <c r="E24" s="9">
        <f t="shared" si="1"/>
      </c>
      <c r="F24" s="9">
        <f t="shared" si="2"/>
      </c>
      <c r="G24" s="15">
        <v>425</v>
      </c>
      <c r="H24" s="62">
        <f t="shared" si="3"/>
      </c>
      <c r="I24" s="37">
        <f t="shared" si="4"/>
      </c>
    </row>
    <row r="25" spans="1:9" ht="15">
      <c r="A25" s="4" t="s">
        <v>14</v>
      </c>
      <c r="B25" s="57" t="s">
        <v>66</v>
      </c>
      <c r="C25" s="29"/>
      <c r="D25" s="22"/>
      <c r="E25" s="9">
        <f t="shared" si="1"/>
      </c>
      <c r="F25" s="9">
        <f t="shared" si="2"/>
      </c>
      <c r="G25" s="15">
        <v>52</v>
      </c>
      <c r="H25" s="62">
        <f t="shared" si="3"/>
      </c>
      <c r="I25" s="37">
        <f t="shared" si="4"/>
      </c>
    </row>
    <row r="26" spans="1:9" ht="15">
      <c r="A26" s="4" t="s">
        <v>15</v>
      </c>
      <c r="B26" s="57" t="s">
        <v>67</v>
      </c>
      <c r="C26" s="29"/>
      <c r="D26" s="22"/>
      <c r="E26" s="9">
        <f t="shared" si="1"/>
      </c>
      <c r="F26" s="9">
        <f t="shared" si="2"/>
      </c>
      <c r="G26" s="15">
        <v>352</v>
      </c>
      <c r="H26" s="62">
        <f t="shared" si="3"/>
      </c>
      <c r="I26" s="37">
        <f t="shared" si="4"/>
      </c>
    </row>
    <row r="27" spans="1:9" ht="15">
      <c r="A27" s="4" t="s">
        <v>16</v>
      </c>
      <c r="B27" s="57" t="s">
        <v>68</v>
      </c>
      <c r="C27" s="29"/>
      <c r="D27" s="22"/>
      <c r="E27" s="9">
        <f t="shared" si="1"/>
      </c>
      <c r="F27" s="9">
        <f t="shared" si="2"/>
      </c>
      <c r="G27" s="15">
        <v>206</v>
      </c>
      <c r="H27" s="62">
        <f t="shared" si="3"/>
      </c>
      <c r="I27" s="37">
        <f t="shared" si="4"/>
      </c>
    </row>
    <row r="28" spans="1:9" ht="15">
      <c r="A28" s="4" t="s">
        <v>17</v>
      </c>
      <c r="B28" s="57" t="s">
        <v>69</v>
      </c>
      <c r="C28" s="29">
        <v>6</v>
      </c>
      <c r="D28" s="22">
        <v>0.03</v>
      </c>
      <c r="E28" s="9">
        <f t="shared" si="1"/>
        <v>2864.52</v>
      </c>
      <c r="F28" s="9">
        <f t="shared" si="2"/>
        <v>477.42</v>
      </c>
      <c r="G28" s="15">
        <v>602</v>
      </c>
      <c r="H28" s="62">
        <f t="shared" si="3"/>
        <v>124.57999999999998</v>
      </c>
      <c r="I28" s="37">
        <f t="shared" si="4"/>
        <v>3612</v>
      </c>
    </row>
    <row r="29" spans="1:9" ht="15">
      <c r="A29" s="4" t="s">
        <v>18</v>
      </c>
      <c r="B29" s="57" t="s">
        <v>70</v>
      </c>
      <c r="C29" s="29">
        <v>7</v>
      </c>
      <c r="D29" s="22">
        <v>0.12</v>
      </c>
      <c r="E29" s="9">
        <f t="shared" si="1"/>
        <v>11458.08</v>
      </c>
      <c r="F29" s="9">
        <f t="shared" si="2"/>
        <v>1636.8685714285714</v>
      </c>
      <c r="G29" s="15">
        <v>634</v>
      </c>
      <c r="H29" s="62">
        <f t="shared" si="3"/>
      </c>
      <c r="I29" s="37">
        <f t="shared" si="4"/>
        <v>11458.08</v>
      </c>
    </row>
    <row r="30" spans="1:9" ht="15">
      <c r="A30" s="4" t="s">
        <v>19</v>
      </c>
      <c r="B30" s="57" t="s">
        <v>71</v>
      </c>
      <c r="C30" s="29"/>
      <c r="D30" s="22"/>
      <c r="E30" s="9">
        <f t="shared" si="1"/>
      </c>
      <c r="F30" s="9">
        <f t="shared" si="2"/>
      </c>
      <c r="G30" s="15">
        <v>150</v>
      </c>
      <c r="H30" s="63">
        <f t="shared" si="3"/>
      </c>
      <c r="I30" s="47">
        <f t="shared" si="4"/>
      </c>
    </row>
    <row r="31" spans="1:9" ht="15">
      <c r="A31" s="4" t="s">
        <v>20</v>
      </c>
      <c r="B31" s="57" t="s">
        <v>72</v>
      </c>
      <c r="C31" s="29"/>
      <c r="D31" s="22"/>
      <c r="E31" s="9">
        <f t="shared" si="1"/>
      </c>
      <c r="F31" s="9">
        <f t="shared" si="2"/>
      </c>
      <c r="G31" s="15">
        <v>51</v>
      </c>
      <c r="H31" s="62">
        <f t="shared" si="3"/>
      </c>
      <c r="I31" s="37">
        <f t="shared" si="4"/>
      </c>
    </row>
    <row r="32" spans="1:9" ht="15">
      <c r="A32" s="4" t="s">
        <v>21</v>
      </c>
      <c r="B32" s="57" t="s">
        <v>73</v>
      </c>
      <c r="C32" s="29"/>
      <c r="D32" s="22"/>
      <c r="E32" s="9">
        <f t="shared" si="1"/>
      </c>
      <c r="F32" s="9">
        <f t="shared" si="2"/>
      </c>
      <c r="G32" s="15">
        <v>63</v>
      </c>
      <c r="H32" s="62">
        <f t="shared" si="3"/>
      </c>
      <c r="I32" s="37">
        <f t="shared" si="4"/>
      </c>
    </row>
    <row r="33" spans="1:9" ht="15">
      <c r="A33" s="4" t="s">
        <v>22</v>
      </c>
      <c r="B33" s="57" t="s">
        <v>74</v>
      </c>
      <c r="C33" s="29"/>
      <c r="D33" s="22"/>
      <c r="E33" s="9">
        <f t="shared" si="1"/>
      </c>
      <c r="F33" s="9">
        <f t="shared" si="2"/>
      </c>
      <c r="G33" s="15">
        <v>254</v>
      </c>
      <c r="H33" s="62">
        <f t="shared" si="3"/>
      </c>
      <c r="I33" s="37">
        <f t="shared" si="4"/>
      </c>
    </row>
    <row r="34" spans="1:9" ht="15">
      <c r="A34" s="4" t="s">
        <v>31</v>
      </c>
      <c r="B34" s="57" t="s">
        <v>75</v>
      </c>
      <c r="C34" s="29"/>
      <c r="D34" s="22"/>
      <c r="E34" s="9">
        <f t="shared" si="1"/>
      </c>
      <c r="F34" s="9">
        <f t="shared" si="2"/>
      </c>
      <c r="G34" s="15">
        <v>1000</v>
      </c>
      <c r="H34" s="62">
        <f t="shared" si="3"/>
      </c>
      <c r="I34" s="37">
        <f t="shared" si="4"/>
      </c>
    </row>
    <row r="35" spans="1:9" ht="15">
      <c r="A35" s="5"/>
      <c r="B35" s="58"/>
      <c r="C35" s="23"/>
      <c r="D35" s="23"/>
      <c r="E35" s="10"/>
      <c r="F35" s="10"/>
      <c r="G35" s="18"/>
      <c r="H35" s="64"/>
      <c r="I35" s="38"/>
    </row>
    <row r="36" spans="1:9" ht="15">
      <c r="A36" s="4" t="s">
        <v>32</v>
      </c>
      <c r="B36" s="57" t="s">
        <v>76</v>
      </c>
      <c r="C36" s="29">
        <v>7</v>
      </c>
      <c r="D36" s="24">
        <v>0.06</v>
      </c>
      <c r="E36" s="9">
        <f>IF(C36=0,"",$C$2*D36)</f>
        <v>5729.04</v>
      </c>
      <c r="F36" s="9">
        <f>IF(E36="","",E36/C36)</f>
        <v>818.4342857142857</v>
      </c>
      <c r="G36" s="15">
        <v>391</v>
      </c>
      <c r="H36" s="62">
        <f t="shared" si="3"/>
      </c>
      <c r="I36" s="37">
        <f aca="true" t="shared" si="5" ref="I36:I44">IF(C36="","",IF(H36="",F36*C36,G36*C36))</f>
        <v>5729.04</v>
      </c>
    </row>
    <row r="37" spans="1:9" ht="15">
      <c r="A37" s="4" t="s">
        <v>33</v>
      </c>
      <c r="B37" s="57"/>
      <c r="C37" s="29"/>
      <c r="D37" s="24"/>
      <c r="E37" s="9">
        <f aca="true" t="shared" si="6" ref="E37:E44">IF(C37=0,"",$C$2*D37)</f>
      </c>
      <c r="F37" s="9">
        <f aca="true" t="shared" si="7" ref="F37:F44">IF(E37="","",E37/C37)</f>
      </c>
      <c r="G37" s="15"/>
      <c r="H37" s="62">
        <f>IF(C37=0,"",IF(F37&gt;G37,"",G37-F37))</f>
      </c>
      <c r="I37" s="37">
        <f t="shared" si="5"/>
      </c>
    </row>
    <row r="38" spans="1:9" ht="15">
      <c r="A38" s="4" t="s">
        <v>34</v>
      </c>
      <c r="B38" s="57"/>
      <c r="C38" s="29"/>
      <c r="D38" s="24"/>
      <c r="E38" s="9">
        <f t="shared" si="6"/>
      </c>
      <c r="F38" s="9">
        <f t="shared" si="7"/>
      </c>
      <c r="G38" s="15"/>
      <c r="H38" s="62">
        <f aca="true" t="shared" si="8" ref="H38:H44">IF(C38=0,"",IF(F38&gt;G38,"",G38-F38))</f>
      </c>
      <c r="I38" s="37">
        <f t="shared" si="5"/>
      </c>
    </row>
    <row r="39" spans="1:9" ht="15">
      <c r="A39" s="4" t="s">
        <v>35</v>
      </c>
      <c r="B39" s="57"/>
      <c r="C39" s="29"/>
      <c r="D39" s="24"/>
      <c r="E39" s="9">
        <f t="shared" si="6"/>
      </c>
      <c r="F39" s="9">
        <f t="shared" si="7"/>
      </c>
      <c r="G39" s="15"/>
      <c r="H39" s="62">
        <f t="shared" si="8"/>
      </c>
      <c r="I39" s="37">
        <f t="shared" si="5"/>
      </c>
    </row>
    <row r="40" spans="1:9" ht="15">
      <c r="A40" s="4" t="s">
        <v>36</v>
      </c>
      <c r="B40" s="57"/>
      <c r="C40" s="29"/>
      <c r="D40" s="24"/>
      <c r="E40" s="9">
        <f t="shared" si="6"/>
      </c>
      <c r="F40" s="9">
        <f t="shared" si="7"/>
      </c>
      <c r="G40" s="15"/>
      <c r="H40" s="62">
        <f t="shared" si="8"/>
      </c>
      <c r="I40" s="37">
        <f t="shared" si="5"/>
      </c>
    </row>
    <row r="41" spans="1:9" ht="15">
      <c r="A41" s="4" t="s">
        <v>37</v>
      </c>
      <c r="B41" s="57"/>
      <c r="C41" s="29"/>
      <c r="D41" s="24"/>
      <c r="E41" s="9">
        <f t="shared" si="6"/>
      </c>
      <c r="F41" s="9">
        <f t="shared" si="7"/>
      </c>
      <c r="G41" s="15"/>
      <c r="H41" s="62">
        <f t="shared" si="8"/>
      </c>
      <c r="I41" s="37">
        <f t="shared" si="5"/>
      </c>
    </row>
    <row r="42" spans="1:9" ht="15">
      <c r="A42" s="4" t="s">
        <v>38</v>
      </c>
      <c r="B42" s="57"/>
      <c r="C42" s="29"/>
      <c r="D42" s="24"/>
      <c r="E42" s="9">
        <f t="shared" si="6"/>
      </c>
      <c r="F42" s="9">
        <f t="shared" si="7"/>
      </c>
      <c r="G42" s="17"/>
      <c r="H42" s="62">
        <f t="shared" si="8"/>
      </c>
      <c r="I42" s="37">
        <f t="shared" si="5"/>
      </c>
    </row>
    <row r="43" spans="1:9" ht="15">
      <c r="A43" s="4" t="s">
        <v>39</v>
      </c>
      <c r="B43" s="57"/>
      <c r="C43" s="29"/>
      <c r="D43" s="24"/>
      <c r="E43" s="9">
        <f t="shared" si="6"/>
      </c>
      <c r="F43" s="9">
        <f t="shared" si="7"/>
      </c>
      <c r="G43" s="15"/>
      <c r="H43" s="62">
        <f t="shared" si="8"/>
      </c>
      <c r="I43" s="37">
        <f t="shared" si="5"/>
      </c>
    </row>
    <row r="44" spans="1:9" ht="15.75" thickBot="1">
      <c r="A44" s="6" t="s">
        <v>40</v>
      </c>
      <c r="B44" s="57"/>
      <c r="C44" s="31"/>
      <c r="D44" s="25"/>
      <c r="E44" s="11">
        <f t="shared" si="6"/>
      </c>
      <c r="F44" s="11">
        <f t="shared" si="7"/>
      </c>
      <c r="G44" s="19"/>
      <c r="H44" s="62">
        <f t="shared" si="8"/>
      </c>
      <c r="I44" s="39">
        <f t="shared" si="5"/>
      </c>
    </row>
    <row r="45" spans="1:9" ht="15">
      <c r="A45" s="1"/>
      <c r="B45" s="1"/>
      <c r="C45" s="20"/>
      <c r="D45" s="20"/>
      <c r="E45" s="32"/>
      <c r="F45" s="32"/>
      <c r="G45" s="1"/>
      <c r="H45" s="1"/>
      <c r="I45" s="1"/>
    </row>
    <row r="46" spans="1:9" ht="15">
      <c r="A46" s="1"/>
      <c r="B46" s="40" t="s">
        <v>45</v>
      </c>
      <c r="C46" s="41"/>
      <c r="D46" s="42">
        <f>SUM(D7:D44)</f>
        <v>1.0000000000000002</v>
      </c>
      <c r="E46" s="43">
        <f>SUM(E7:E44)</f>
        <v>95483.99999999999</v>
      </c>
      <c r="F46" s="44"/>
      <c r="G46" s="44"/>
      <c r="H46" s="44"/>
      <c r="I46" s="43">
        <f>SUM(I7:I44)</f>
        <v>96378.63999999998</v>
      </c>
    </row>
    <row r="48" spans="5:9" ht="15">
      <c r="E48" s="66" t="s">
        <v>46</v>
      </c>
      <c r="F48" s="66"/>
      <c r="G48" s="66"/>
      <c r="H48" s="68" t="str">
        <f>IF(C2=0,"",IF(I46&lt;=C2,"CONGRUO","NON CONGRUO"))</f>
        <v>NON CONGRUO</v>
      </c>
      <c r="I48" s="68"/>
    </row>
  </sheetData>
  <sheetProtection/>
  <mergeCells count="4">
    <mergeCell ref="B3:J4"/>
    <mergeCell ref="E48:G48"/>
    <mergeCell ref="H48:I48"/>
    <mergeCell ref="A1:I1"/>
  </mergeCells>
  <printOptions/>
  <pageMargins left="0.7086614173228347" right="0.7086614173228347" top="0.31496062992125984" bottom="0.3937007874015748" header="0.1968503937007874" footer="0.196850393700787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VAIO</cp:lastModifiedBy>
  <cp:lastPrinted>2011-06-13T10:01:10Z</cp:lastPrinted>
  <dcterms:created xsi:type="dcterms:W3CDTF">2010-07-02T14:31:21Z</dcterms:created>
  <dcterms:modified xsi:type="dcterms:W3CDTF">2013-06-02T15:59:29Z</dcterms:modified>
  <cp:category/>
  <cp:version/>
  <cp:contentType/>
  <cp:contentStatus/>
</cp:coreProperties>
</file>